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770" tabRatio="774"/>
  </bookViews>
  <sheets>
    <sheet name="表紙" sheetId="21" r:id="rId1"/>
    <sheet name="（添付）事業活性化計画標について" sheetId="2" state="hidden" r:id="rId2"/>
    <sheet name="（添付）事業活性化計画標について " sheetId="24" r:id="rId3"/>
    <sheet name="第1評価指標 地域農産物の販売額の増加" sheetId="25" r:id="rId4"/>
    <sheet name="第2評価指標 交流人口の増加" sheetId="26" r:id="rId5"/>
    <sheet name="（参考）目標設定" sheetId="10" r:id="rId6"/>
    <sheet name="（添付）事業と目標の関連" sheetId="4" r:id="rId7"/>
    <sheet name="（添付）優先枠事業に関する事項" sheetId="6" r:id="rId8"/>
    <sheet name="年度別事業計画記入要領" sheetId="13" r:id="rId9"/>
    <sheet name="（添付）年度別事業実施計画" sheetId="14" r:id="rId10"/>
  </sheets>
  <definedNames>
    <definedName name="_xlnm.Print_Area" localSheetId="1">'（添付）事業活性化計画標について'!$A$1:$G$33</definedName>
    <definedName name="_xlnm.Print_Area" localSheetId="2">'（添付）事業活性化計画標について '!$A$1:$G$33</definedName>
    <definedName name="_xlnm.Print_Area" localSheetId="3">'第1評価指標 地域農産物の販売額の増加'!$A$1:$I$71</definedName>
    <definedName name="_xlnm.Print_Titles" localSheetId="8">年度別事業計画記入要領!$4:$4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0" i="14" l="1"/>
  <c r="BL10" i="14" l="1"/>
  <c r="BK10" i="14"/>
  <c r="BJ10" i="14"/>
  <c r="L11" i="4"/>
  <c r="K11" i="4"/>
  <c r="J11" i="4"/>
  <c r="I11" i="4"/>
  <c r="C33" i="25" l="1"/>
  <c r="E14" i="24" l="1"/>
  <c r="E9" i="24"/>
  <c r="G72" i="26"/>
  <c r="F72" i="26"/>
  <c r="G71" i="26"/>
  <c r="F70" i="26"/>
  <c r="H69" i="26"/>
  <c r="H72" i="26" s="1"/>
  <c r="G68" i="26"/>
  <c r="F68" i="26"/>
  <c r="G67" i="26"/>
  <c r="F67" i="26"/>
  <c r="C58" i="26"/>
  <c r="H36" i="26"/>
  <c r="G35" i="26"/>
  <c r="F35" i="26"/>
  <c r="G34" i="26"/>
  <c r="F34" i="26"/>
  <c r="K19" i="26"/>
  <c r="H19" i="26"/>
  <c r="G19" i="26"/>
  <c r="J19" i="26" s="1"/>
  <c r="E19" i="26"/>
  <c r="D19" i="26"/>
  <c r="C19" i="26"/>
  <c r="J18" i="26"/>
  <c r="J20" i="26" s="1"/>
  <c r="H18" i="26"/>
  <c r="K18" i="26" s="1"/>
  <c r="G18" i="26"/>
  <c r="E18" i="26"/>
  <c r="D18" i="26"/>
  <c r="C18" i="26"/>
  <c r="K17" i="26"/>
  <c r="J17" i="26"/>
  <c r="H17" i="26"/>
  <c r="G17" i="26"/>
  <c r="G20" i="26" s="1"/>
  <c r="E17" i="26"/>
  <c r="E20" i="26" s="1"/>
  <c r="B7" i="26" s="1"/>
  <c r="D17" i="26"/>
  <c r="D20" i="26" s="1"/>
  <c r="C17" i="26"/>
  <c r="C20" i="26" s="1"/>
  <c r="J16" i="26"/>
  <c r="H16" i="26"/>
  <c r="G16" i="26"/>
  <c r="F16" i="26"/>
  <c r="E16" i="26"/>
  <c r="D16" i="26"/>
  <c r="C16" i="26"/>
  <c r="K15" i="26"/>
  <c r="J15" i="26"/>
  <c r="I15" i="26"/>
  <c r="F15" i="26"/>
  <c r="F19" i="26" s="1"/>
  <c r="I19" i="26" s="1"/>
  <c r="K14" i="26"/>
  <c r="J14" i="26"/>
  <c r="I14" i="26"/>
  <c r="F14" i="26"/>
  <c r="F18" i="26" s="1"/>
  <c r="I18" i="26" s="1"/>
  <c r="K13" i="26"/>
  <c r="K16" i="26" s="1"/>
  <c r="J13" i="26"/>
  <c r="I13" i="26"/>
  <c r="I16" i="26" s="1"/>
  <c r="F13" i="26"/>
  <c r="F17" i="26" s="1"/>
  <c r="C36" i="25"/>
  <c r="E35" i="25"/>
  <c r="F35" i="25" s="1"/>
  <c r="D35" i="25"/>
  <c r="C34" i="25"/>
  <c r="E34" i="25" s="1"/>
  <c r="F34" i="25" s="1"/>
  <c r="F33" i="25"/>
  <c r="E33" i="25"/>
  <c r="E36" i="25" s="1"/>
  <c r="D33" i="25"/>
  <c r="Q25" i="25"/>
  <c r="E16" i="25"/>
  <c r="F16" i="25" s="1"/>
  <c r="C16" i="25"/>
  <c r="D16" i="25" s="1"/>
  <c r="B8" i="25" s="1"/>
  <c r="G15" i="25"/>
  <c r="I15" i="25" s="1"/>
  <c r="G14" i="25"/>
  <c r="G16" i="25" s="1"/>
  <c r="G13" i="25"/>
  <c r="I13" i="25" s="1"/>
  <c r="F20" i="26" l="1"/>
  <c r="I17" i="26"/>
  <c r="I20" i="26" s="1"/>
  <c r="K20" i="26"/>
  <c r="J35" i="26"/>
  <c r="D35" i="26" s="1"/>
  <c r="D38" i="26" s="1"/>
  <c r="J36" i="26"/>
  <c r="D36" i="26" s="1"/>
  <c r="D39" i="26" s="1"/>
  <c r="J34" i="26"/>
  <c r="D34" i="26" s="1"/>
  <c r="D37" i="26" s="1"/>
  <c r="D40" i="26" s="1"/>
  <c r="J68" i="26"/>
  <c r="D68" i="26" s="1"/>
  <c r="D71" i="26" s="1"/>
  <c r="J71" i="26" s="1"/>
  <c r="J69" i="26"/>
  <c r="D69" i="26" s="1"/>
  <c r="D72" i="26" s="1"/>
  <c r="J72" i="26" s="1"/>
  <c r="J67" i="26"/>
  <c r="D67" i="26" s="1"/>
  <c r="D70" i="26" s="1"/>
  <c r="D73" i="26" s="1"/>
  <c r="H20" i="26"/>
  <c r="H67" i="26"/>
  <c r="G70" i="26"/>
  <c r="F71" i="26"/>
  <c r="F73" i="26" s="1"/>
  <c r="H68" i="26"/>
  <c r="H34" i="26"/>
  <c r="H35" i="26"/>
  <c r="F36" i="25"/>
  <c r="B27" i="25" s="1"/>
  <c r="B40" i="25" s="1"/>
  <c r="I16" i="25"/>
  <c r="H16" i="25"/>
  <c r="I14" i="25"/>
  <c r="D34" i="25"/>
  <c r="D36" i="25" s="1"/>
  <c r="CA19" i="14"/>
  <c r="BZ19" i="14"/>
  <c r="BY19" i="14"/>
  <c r="BX19" i="14"/>
  <c r="BW19" i="14"/>
  <c r="BV19" i="14"/>
  <c r="BU19" i="14"/>
  <c r="BT19" i="14"/>
  <c r="BS19" i="14"/>
  <c r="BR19" i="14"/>
  <c r="BQ19" i="14"/>
  <c r="BP19" i="14"/>
  <c r="BO19" i="14"/>
  <c r="BN19" i="14"/>
  <c r="BM19" i="14"/>
  <c r="BL19" i="14"/>
  <c r="BI19" i="14"/>
  <c r="BD19" i="14"/>
  <c r="AY19" i="14"/>
  <c r="AX19" i="14"/>
  <c r="AW19" i="14"/>
  <c r="CA16" i="14"/>
  <c r="BZ16" i="14"/>
  <c r="BY16" i="14"/>
  <c r="BX16" i="14"/>
  <c r="BW16" i="14"/>
  <c r="BV16" i="14"/>
  <c r="BU16" i="14"/>
  <c r="BT16" i="14"/>
  <c r="BS16" i="14"/>
  <c r="BR16" i="14"/>
  <c r="BQ16" i="14"/>
  <c r="BP16" i="14"/>
  <c r="BO16" i="14"/>
  <c r="BN16" i="14"/>
  <c r="BM16" i="14"/>
  <c r="BL16" i="14"/>
  <c r="BK16" i="14"/>
  <c r="BK19" i="14" s="1"/>
  <c r="BJ16" i="14"/>
  <c r="BJ19" i="14" s="1"/>
  <c r="BI16" i="14"/>
  <c r="BH16" i="14"/>
  <c r="BH19" i="14" s="1"/>
  <c r="BF16" i="14"/>
  <c r="BF19" i="14" s="1"/>
  <c r="BE16" i="14"/>
  <c r="BE19" i="14" s="1"/>
  <c r="BD16" i="14"/>
  <c r="BC16" i="14"/>
  <c r="BC19" i="14" s="1"/>
  <c r="BB16" i="14"/>
  <c r="BB19" i="14" s="1"/>
  <c r="BA16" i="14"/>
  <c r="BA19" i="14" s="1"/>
  <c r="AY16" i="14"/>
  <c r="AX16" i="14"/>
  <c r="AW16" i="14"/>
  <c r="AV16" i="14"/>
  <c r="AV19" i="14" s="1"/>
  <c r="AT16" i="14"/>
  <c r="AT19" i="14" s="1"/>
  <c r="AS16" i="14"/>
  <c r="AS19" i="14" s="1"/>
  <c r="AR16" i="14"/>
  <c r="AR19" i="14" s="1"/>
  <c r="E14" i="2"/>
  <c r="E9" i="2"/>
  <c r="K35" i="26" l="1"/>
  <c r="K36" i="26"/>
  <c r="K34" i="26"/>
  <c r="K68" i="26"/>
  <c r="E68" i="26" s="1"/>
  <c r="E71" i="26" s="1"/>
  <c r="K69" i="26"/>
  <c r="E69" i="26" s="1"/>
  <c r="E72" i="26" s="1"/>
  <c r="K72" i="26" s="1"/>
  <c r="K67" i="26"/>
  <c r="E67" i="26" s="1"/>
  <c r="E70" i="26" s="1"/>
  <c r="E73" i="26" s="1"/>
  <c r="G73" i="26"/>
  <c r="J70" i="26"/>
  <c r="J73" i="26" s="1"/>
  <c r="H70" i="26"/>
  <c r="I35" i="26"/>
  <c r="C35" i="26" s="1"/>
  <c r="I67" i="26"/>
  <c r="C67" i="26" s="1"/>
  <c r="C70" i="26" s="1"/>
  <c r="I36" i="26"/>
  <c r="C36" i="26" s="1"/>
  <c r="I34" i="26"/>
  <c r="C34" i="26" s="1"/>
  <c r="I68" i="26"/>
  <c r="C68" i="26" s="1"/>
  <c r="C71" i="26" s="1"/>
  <c r="I71" i="26" s="1"/>
  <c r="I69" i="26"/>
  <c r="C69" i="26" s="1"/>
  <c r="C72" i="26" s="1"/>
  <c r="I72" i="26" s="1"/>
  <c r="H71" i="26"/>
  <c r="C39" i="26" l="1"/>
  <c r="E39" i="26" s="1"/>
  <c r="E36" i="26"/>
  <c r="C37" i="26"/>
  <c r="E34" i="26"/>
  <c r="C73" i="26"/>
  <c r="I70" i="26"/>
  <c r="I73" i="26" s="1"/>
  <c r="C38" i="26"/>
  <c r="E38" i="26" s="1"/>
  <c r="E35" i="26"/>
  <c r="K71" i="26"/>
  <c r="H73" i="26"/>
  <c r="K70" i="26"/>
  <c r="K73" i="26" l="1"/>
  <c r="C40" i="26"/>
  <c r="E37" i="26"/>
  <c r="E40" i="26" s="1"/>
  <c r="B28" i="26" s="1"/>
  <c r="F28" i="26" s="1"/>
</calcChain>
</file>

<file path=xl/sharedStrings.xml><?xml version="1.0" encoding="utf-8"?>
<sst xmlns="http://schemas.openxmlformats.org/spreadsheetml/2006/main" count="636" uniqueCount="397">
  <si>
    <t>（参考様式１-１）</t>
    <rPh sb="1" eb="3">
      <t>サンコウ</t>
    </rPh>
    <rPh sb="3" eb="5">
      <t>ヨウシキ</t>
    </rPh>
    <phoneticPr fontId="4"/>
  </si>
  <si>
    <t>計　画　主　体　名</t>
    <rPh sb="0" eb="1">
      <t>ケイ</t>
    </rPh>
    <rPh sb="2" eb="3">
      <t>ガ</t>
    </rPh>
    <rPh sb="4" eb="5">
      <t>シュ</t>
    </rPh>
    <rPh sb="6" eb="7">
      <t>カラダ</t>
    </rPh>
    <rPh sb="8" eb="9">
      <t>メイ</t>
    </rPh>
    <phoneticPr fontId="4"/>
  </si>
  <si>
    <t>計　画　期　間</t>
    <rPh sb="0" eb="1">
      <t>ケイ</t>
    </rPh>
    <rPh sb="2" eb="3">
      <t>ガ</t>
    </rPh>
    <rPh sb="4" eb="5">
      <t>キ</t>
    </rPh>
    <rPh sb="6" eb="7">
      <t>アイダ</t>
    </rPh>
    <phoneticPr fontId="4"/>
  </si>
  <si>
    <t>＜連絡先＞</t>
    <rPh sb="1" eb="4">
      <t>レンラクサキ</t>
    </rPh>
    <phoneticPr fontId="4"/>
  </si>
  <si>
    <t>担当課</t>
    <rPh sb="0" eb="2">
      <t>タントウ</t>
    </rPh>
    <rPh sb="2" eb="3">
      <t>カ</t>
    </rPh>
    <phoneticPr fontId="4"/>
  </si>
  <si>
    <t>電話番号</t>
    <rPh sb="0" eb="2">
      <t>デンワ</t>
    </rPh>
    <rPh sb="2" eb="4">
      <t>バンゴウ</t>
    </rPh>
    <phoneticPr fontId="4"/>
  </si>
  <si>
    <t>ＦＡＸ番号</t>
    <rPh sb="3" eb="5">
      <t>バンゴウ</t>
    </rPh>
    <phoneticPr fontId="4"/>
  </si>
  <si>
    <t>メールアドレス</t>
    <phoneticPr fontId="4"/>
  </si>
  <si>
    <t>【記入要領】</t>
    <rPh sb="1" eb="3">
      <t>キニュウ</t>
    </rPh>
    <rPh sb="3" eb="5">
      <t>ヨウリョウ</t>
    </rPh>
    <phoneticPr fontId="4"/>
  </si>
  <si>
    <t>計画主体名</t>
    <rPh sb="0" eb="2">
      <t>ケイカク</t>
    </rPh>
    <rPh sb="2" eb="4">
      <t>シュタイ</t>
    </rPh>
    <rPh sb="4" eb="5">
      <t>メイ</t>
    </rPh>
    <phoneticPr fontId="4"/>
  </si>
  <si>
    <t>・市町村名にはふりがなをふること。</t>
    <rPh sb="1" eb="5">
      <t>シチョウソンメイ</t>
    </rPh>
    <phoneticPr fontId="4"/>
  </si>
  <si>
    <t>・共同で作成する場合は、全ての計画主体を掲げるとともに、代表となる計画主体には（代表）と記載すること。</t>
    <rPh sb="1" eb="3">
      <t>キョウドウ</t>
    </rPh>
    <rPh sb="4" eb="6">
      <t>サクセイ</t>
    </rPh>
    <rPh sb="8" eb="10">
      <t>バアイ</t>
    </rPh>
    <rPh sb="12" eb="13">
      <t>スベ</t>
    </rPh>
    <rPh sb="15" eb="17">
      <t>ケイカク</t>
    </rPh>
    <rPh sb="17" eb="19">
      <t>シュタイ</t>
    </rPh>
    <rPh sb="20" eb="21">
      <t>カカ</t>
    </rPh>
    <rPh sb="28" eb="30">
      <t>ダイヒョウ</t>
    </rPh>
    <rPh sb="33" eb="35">
      <t>ケイカク</t>
    </rPh>
    <rPh sb="35" eb="37">
      <t>シュタイ</t>
    </rPh>
    <rPh sb="40" eb="42">
      <t>ダイヒョウ</t>
    </rPh>
    <rPh sb="44" eb="46">
      <t>キサイ</t>
    </rPh>
    <phoneticPr fontId="4"/>
  </si>
  <si>
    <t>計画期間</t>
    <rPh sb="0" eb="2">
      <t>ケイカク</t>
    </rPh>
    <rPh sb="2" eb="4">
      <t>キカン</t>
    </rPh>
    <phoneticPr fontId="4"/>
  </si>
  <si>
    <t>・計画期間は活性化計画の計画期間を記入すること。</t>
    <rPh sb="1" eb="3">
      <t>ケイカク</t>
    </rPh>
    <rPh sb="3" eb="5">
      <t>キカン</t>
    </rPh>
    <rPh sb="6" eb="9">
      <t>カッセイカ</t>
    </rPh>
    <rPh sb="9" eb="11">
      <t>ケイカク</t>
    </rPh>
    <rPh sb="12" eb="14">
      <t>ケイカク</t>
    </rPh>
    <rPh sb="14" eb="16">
      <t>キカン</t>
    </rPh>
    <rPh sb="17" eb="19">
      <t>キニュウ</t>
    </rPh>
    <phoneticPr fontId="4"/>
  </si>
  <si>
    <t>連絡先</t>
    <rPh sb="0" eb="3">
      <t>レンラクサキ</t>
    </rPh>
    <phoneticPr fontId="4"/>
  </si>
  <si>
    <t>・共同計画の場合は行を追加し、全ての計画主体の連絡先を記入すること。</t>
    <rPh sb="1" eb="3">
      <t>キョウドウ</t>
    </rPh>
    <rPh sb="3" eb="5">
      <t>ケイカク</t>
    </rPh>
    <rPh sb="6" eb="8">
      <t>バアイ</t>
    </rPh>
    <rPh sb="9" eb="10">
      <t>ギョウ</t>
    </rPh>
    <rPh sb="11" eb="13">
      <t>ツイカ</t>
    </rPh>
    <rPh sb="15" eb="16">
      <t>スベ</t>
    </rPh>
    <rPh sb="18" eb="20">
      <t>ケイカク</t>
    </rPh>
    <rPh sb="20" eb="22">
      <t>シュタイ</t>
    </rPh>
    <rPh sb="23" eb="25">
      <t>レンラク</t>
    </rPh>
    <rPh sb="25" eb="26">
      <t>サキ</t>
    </rPh>
    <rPh sb="27" eb="29">
      <t>キニュウ</t>
    </rPh>
    <phoneticPr fontId="4"/>
  </si>
  <si>
    <t>・当該交付金に係る連絡に利用できるメールアドレスを記入すること。</t>
    <rPh sb="1" eb="3">
      <t>トウガイ</t>
    </rPh>
    <rPh sb="3" eb="6">
      <t>コウフキン</t>
    </rPh>
    <rPh sb="7" eb="8">
      <t>カカ</t>
    </rPh>
    <rPh sb="9" eb="11">
      <t>レンラク</t>
    </rPh>
    <rPh sb="12" eb="14">
      <t>リヨウ</t>
    </rPh>
    <rPh sb="25" eb="27">
      <t>キニュウ</t>
    </rPh>
    <phoneticPr fontId="4"/>
  </si>
  <si>
    <t>Ⅰ　事業活用活性化計画目標</t>
    <rPh sb="2" eb="4">
      <t>ジギョウ</t>
    </rPh>
    <rPh sb="4" eb="6">
      <t>カツヨウ</t>
    </rPh>
    <rPh sb="6" eb="9">
      <t>カッセイカ</t>
    </rPh>
    <rPh sb="9" eb="11">
      <t>ケイカク</t>
    </rPh>
    <rPh sb="11" eb="13">
      <t>モクヒョウ</t>
    </rPh>
    <phoneticPr fontId="4"/>
  </si>
  <si>
    <t>事業活用活性化計画目標</t>
    <rPh sb="0" eb="2">
      <t>ジギョウ</t>
    </rPh>
    <rPh sb="2" eb="4">
      <t>カツヨウ</t>
    </rPh>
    <rPh sb="4" eb="7">
      <t>カッセイカ</t>
    </rPh>
    <rPh sb="7" eb="9">
      <t>ケイカク</t>
    </rPh>
    <rPh sb="9" eb="11">
      <t>モクヒョウ</t>
    </rPh>
    <phoneticPr fontId="4"/>
  </si>
  <si>
    <t>事業活用活性化計画目標の設定根拠</t>
    <rPh sb="0" eb="2">
      <t>ジギョウ</t>
    </rPh>
    <rPh sb="2" eb="4">
      <t>カツヨウ</t>
    </rPh>
    <rPh sb="4" eb="7">
      <t>カッセイカ</t>
    </rPh>
    <rPh sb="7" eb="9">
      <t>ケイカク</t>
    </rPh>
    <rPh sb="9" eb="11">
      <t>モクヒョウ</t>
    </rPh>
    <rPh sb="12" eb="14">
      <t>セッテイ</t>
    </rPh>
    <rPh sb="14" eb="16">
      <t>コンキョ</t>
    </rPh>
    <phoneticPr fontId="4"/>
  </si>
  <si>
    <t>Ⅱ　評価指標</t>
    <rPh sb="2" eb="4">
      <t>ヒョウカ</t>
    </rPh>
    <rPh sb="4" eb="6">
      <t>シヒョウ</t>
    </rPh>
    <phoneticPr fontId="4"/>
  </si>
  <si>
    <t>第１評価指標（必須）</t>
    <rPh sb="0" eb="1">
      <t>ダイ</t>
    </rPh>
    <rPh sb="2" eb="4">
      <t>ヒョウカ</t>
    </rPh>
    <rPh sb="4" eb="6">
      <t>シヒョウ</t>
    </rPh>
    <rPh sb="7" eb="9">
      <t>ヒッス</t>
    </rPh>
    <phoneticPr fontId="4"/>
  </si>
  <si>
    <t>具体的数値目標の算出方法</t>
    <phoneticPr fontId="4"/>
  </si>
  <si>
    <t>具体的数値目標</t>
    <rPh sb="0" eb="3">
      <t>グタイテキ</t>
    </rPh>
    <rPh sb="3" eb="5">
      <t>スウチ</t>
    </rPh>
    <rPh sb="5" eb="7">
      <t>モクヒョウ</t>
    </rPh>
    <phoneticPr fontId="4"/>
  </si>
  <si>
    <t>第１評価指標の設定根拠</t>
    <rPh sb="0" eb="1">
      <t>ダイ</t>
    </rPh>
    <rPh sb="2" eb="4">
      <t>ヒョウカ</t>
    </rPh>
    <rPh sb="4" eb="6">
      <t>シヒョウ</t>
    </rPh>
    <rPh sb="7" eb="9">
      <t>セッテイ</t>
    </rPh>
    <rPh sb="9" eb="11">
      <t>コンキョ</t>
    </rPh>
    <phoneticPr fontId="4"/>
  </si>
  <si>
    <t>第２評価指標（任意）</t>
    <rPh sb="0" eb="1">
      <t>ダイ</t>
    </rPh>
    <rPh sb="2" eb="4">
      <t>ヒョウカ</t>
    </rPh>
    <rPh sb="4" eb="6">
      <t>シヒョウ</t>
    </rPh>
    <rPh sb="7" eb="9">
      <t>ニンイ</t>
    </rPh>
    <phoneticPr fontId="4"/>
  </si>
  <si>
    <t>第２評価指標の設定根拠</t>
    <rPh sb="0" eb="1">
      <t>ダイ</t>
    </rPh>
    <rPh sb="2" eb="4">
      <t>ヒョウカ</t>
    </rPh>
    <rPh sb="4" eb="6">
      <t>シヒョウ</t>
    </rPh>
    <rPh sb="7" eb="9">
      <t>セッテイ</t>
    </rPh>
    <rPh sb="9" eb="11">
      <t>コンキョ</t>
    </rPh>
    <phoneticPr fontId="4"/>
  </si>
  <si>
    <t>第３評価指標（必須）</t>
    <rPh sb="0" eb="1">
      <t>ダイ</t>
    </rPh>
    <rPh sb="2" eb="4">
      <t>ヒョウカ</t>
    </rPh>
    <rPh sb="4" eb="6">
      <t>シヒョウ</t>
    </rPh>
    <rPh sb="7" eb="9">
      <t>ヒッス</t>
    </rPh>
    <phoneticPr fontId="4"/>
  </si>
  <si>
    <t>第３評価指標の設定根拠</t>
    <rPh sb="0" eb="1">
      <t>ダイ</t>
    </rPh>
    <rPh sb="2" eb="4">
      <t>ヒョウカ</t>
    </rPh>
    <rPh sb="4" eb="6">
      <t>シヒョウ</t>
    </rPh>
    <rPh sb="7" eb="9">
      <t>セッテイ</t>
    </rPh>
    <rPh sb="9" eb="11">
      <t>コンキョ</t>
    </rPh>
    <phoneticPr fontId="4"/>
  </si>
  <si>
    <r>
      <rPr>
        <sz val="12"/>
        <rFont val="ＭＳ Ｐゴシック"/>
        <family val="3"/>
        <charset val="128"/>
      </rPr>
      <t>評価期間</t>
    </r>
    <r>
      <rPr>
        <sz val="8"/>
        <rFont val="ＭＳ Ｐゴシック"/>
        <family val="3"/>
        <charset val="128"/>
      </rPr>
      <t>（原則として３年間の効果発現状況を把握する期間）</t>
    </r>
    <rPh sb="0" eb="2">
      <t>ヒョウカ</t>
    </rPh>
    <rPh sb="2" eb="4">
      <t>キカン</t>
    </rPh>
    <rPh sb="5" eb="7">
      <t>ゲンソク</t>
    </rPh>
    <rPh sb="11" eb="13">
      <t>ネンカン</t>
    </rPh>
    <rPh sb="14" eb="16">
      <t>コウカ</t>
    </rPh>
    <rPh sb="16" eb="18">
      <t>ハツゲン</t>
    </rPh>
    <rPh sb="18" eb="20">
      <t>ジョウキョウ</t>
    </rPh>
    <rPh sb="21" eb="23">
      <t>ハアク</t>
    </rPh>
    <rPh sb="25" eb="27">
      <t>キカン</t>
    </rPh>
    <phoneticPr fontId="4"/>
  </si>
  <si>
    <r>
      <rPr>
        <sz val="12"/>
        <rFont val="ＭＳ Ｐゴシック"/>
        <family val="3"/>
        <charset val="128"/>
      </rPr>
      <t>評価報告予定年</t>
    </r>
    <r>
      <rPr>
        <sz val="8"/>
        <rFont val="ＭＳ Ｐゴシック"/>
        <family val="3"/>
        <charset val="128"/>
      </rPr>
      <t>（評価期間の終了直後の９月末日まで）</t>
    </r>
    <rPh sb="0" eb="2">
      <t>ヒョウカ</t>
    </rPh>
    <rPh sb="2" eb="4">
      <t>ホウコク</t>
    </rPh>
    <rPh sb="4" eb="6">
      <t>ヨテイ</t>
    </rPh>
    <rPh sb="6" eb="7">
      <t>ネン</t>
    </rPh>
    <rPh sb="8" eb="10">
      <t>ヒョウカ</t>
    </rPh>
    <rPh sb="10" eb="12">
      <t>キカン</t>
    </rPh>
    <rPh sb="13" eb="15">
      <t>シュウリョウ</t>
    </rPh>
    <rPh sb="15" eb="17">
      <t>チョクゴ</t>
    </rPh>
    <rPh sb="19" eb="20">
      <t>ガツ</t>
    </rPh>
    <rPh sb="20" eb="22">
      <t>マツジツ</t>
    </rPh>
    <phoneticPr fontId="4"/>
  </si>
  <si>
    <t>Ⅲ　温室効果ガス排出量の削減目標</t>
    <rPh sb="2" eb="4">
      <t>オンシツ</t>
    </rPh>
    <rPh sb="4" eb="6">
      <t>コウカ</t>
    </rPh>
    <rPh sb="8" eb="10">
      <t>ハイシュツ</t>
    </rPh>
    <rPh sb="10" eb="11">
      <t>リョウ</t>
    </rPh>
    <rPh sb="12" eb="14">
      <t>サクゲン</t>
    </rPh>
    <rPh sb="14" eb="16">
      <t>モクヒョウ</t>
    </rPh>
    <phoneticPr fontId="4"/>
  </si>
  <si>
    <t>温室効果ガス排出量削減目標</t>
    <rPh sb="0" eb="4">
      <t>オンシツコウカ</t>
    </rPh>
    <rPh sb="6" eb="8">
      <t>ハイシュツ</t>
    </rPh>
    <rPh sb="8" eb="9">
      <t>リョウ</t>
    </rPh>
    <rPh sb="9" eb="11">
      <t>サクゲン</t>
    </rPh>
    <rPh sb="11" eb="13">
      <t>モクヒョウ</t>
    </rPh>
    <phoneticPr fontId="4"/>
  </si>
  <si>
    <t>温室効果ガス排出量削減目標の設定根拠</t>
    <rPh sb="0" eb="2">
      <t>オンシツ</t>
    </rPh>
    <rPh sb="2" eb="4">
      <t>コウカ</t>
    </rPh>
    <rPh sb="6" eb="8">
      <t>ハイシュツ</t>
    </rPh>
    <rPh sb="8" eb="9">
      <t>リョウ</t>
    </rPh>
    <rPh sb="9" eb="11">
      <t>サクゲン</t>
    </rPh>
    <rPh sb="11" eb="13">
      <t>モクヒョウ</t>
    </rPh>
    <rPh sb="14" eb="16">
      <t>セッテイ</t>
    </rPh>
    <rPh sb="16" eb="18">
      <t>コンキョ</t>
    </rPh>
    <phoneticPr fontId="4"/>
  </si>
  <si>
    <t>全般</t>
    <rPh sb="0" eb="2">
      <t>ゼンパン</t>
    </rPh>
    <phoneticPr fontId="4"/>
  </si>
  <si>
    <t>・必要であれば適宜欄の拡大、行の追加をすること。</t>
    <rPh sb="1" eb="3">
      <t>ヒツヨウ</t>
    </rPh>
    <rPh sb="7" eb="9">
      <t>テキギ</t>
    </rPh>
    <rPh sb="9" eb="10">
      <t>ラン</t>
    </rPh>
    <rPh sb="11" eb="13">
      <t>カクダイ</t>
    </rPh>
    <rPh sb="14" eb="15">
      <t>ギョウ</t>
    </rPh>
    <rPh sb="16" eb="18">
      <t>ツイカ</t>
    </rPh>
    <phoneticPr fontId="4"/>
  </si>
  <si>
    <t>・事業活用活性化計画目標の項目は実施要領別記３の別紙に掲げる項目から選択するものとする。</t>
    <rPh sb="1" eb="3">
      <t>ジギョウ</t>
    </rPh>
    <rPh sb="3" eb="5">
      <t>カツヨウ</t>
    </rPh>
    <rPh sb="5" eb="8">
      <t>カッセイカ</t>
    </rPh>
    <rPh sb="8" eb="10">
      <t>ケイカク</t>
    </rPh>
    <rPh sb="10" eb="12">
      <t>モクヒョウ</t>
    </rPh>
    <rPh sb="13" eb="15">
      <t>コウモク</t>
    </rPh>
    <rPh sb="16" eb="18">
      <t>ジッシ</t>
    </rPh>
    <rPh sb="18" eb="20">
      <t>ヨウリョウ</t>
    </rPh>
    <rPh sb="20" eb="22">
      <t>ベッキ</t>
    </rPh>
    <rPh sb="24" eb="26">
      <t>ベッシ</t>
    </rPh>
    <rPh sb="27" eb="28">
      <t>カカ</t>
    </rPh>
    <rPh sb="30" eb="32">
      <t>コウモク</t>
    </rPh>
    <rPh sb="34" eb="36">
      <t>センタク</t>
    </rPh>
    <phoneticPr fontId="4"/>
  </si>
  <si>
    <t>評価指標</t>
    <rPh sb="0" eb="2">
      <t>ヒョウカ</t>
    </rPh>
    <rPh sb="2" eb="4">
      <t>シヒョウ</t>
    </rPh>
    <phoneticPr fontId="4"/>
  </si>
  <si>
    <t>・評価指標の記載に当たっては実施要領別記３及び「事業活用活性化計画目標の評価指標の設定について」により記入すること。</t>
    <rPh sb="1" eb="3">
      <t>ヒョウカ</t>
    </rPh>
    <rPh sb="3" eb="5">
      <t>シヒョウ</t>
    </rPh>
    <rPh sb="6" eb="8">
      <t>キサイ</t>
    </rPh>
    <rPh sb="9" eb="10">
      <t>ア</t>
    </rPh>
    <rPh sb="14" eb="16">
      <t>ジッシ</t>
    </rPh>
    <rPh sb="16" eb="18">
      <t>ヨウリョウ</t>
    </rPh>
    <rPh sb="18" eb="20">
      <t>ベッキ</t>
    </rPh>
    <rPh sb="21" eb="22">
      <t>オヨ</t>
    </rPh>
    <rPh sb="24" eb="26">
      <t>ジギョウ</t>
    </rPh>
    <rPh sb="26" eb="28">
      <t>カツヨウ</t>
    </rPh>
    <rPh sb="28" eb="31">
      <t>カッセイカ</t>
    </rPh>
    <rPh sb="31" eb="33">
      <t>ケイカク</t>
    </rPh>
    <rPh sb="33" eb="35">
      <t>モクヒョウ</t>
    </rPh>
    <rPh sb="36" eb="38">
      <t>ヒョウカ</t>
    </rPh>
    <rPh sb="38" eb="40">
      <t>シヒョウ</t>
    </rPh>
    <rPh sb="41" eb="43">
      <t>セッテイ</t>
    </rPh>
    <rPh sb="51" eb="53">
      <t>キニュウ</t>
    </rPh>
    <phoneticPr fontId="4"/>
  </si>
  <si>
    <t>温室効果ガス排出量削減目標</t>
    <rPh sb="0" eb="2">
      <t>オンシツ</t>
    </rPh>
    <rPh sb="2" eb="4">
      <t>コウカ</t>
    </rPh>
    <rPh sb="6" eb="8">
      <t>ハイシュツ</t>
    </rPh>
    <rPh sb="8" eb="9">
      <t>リョウ</t>
    </rPh>
    <rPh sb="9" eb="11">
      <t>サクゲン</t>
    </rPh>
    <rPh sb="11" eb="13">
      <t>モクヒョウ</t>
    </rPh>
    <phoneticPr fontId="4"/>
  </si>
  <si>
    <t>・発電施設の整備を実施する場合に記載</t>
    <rPh sb="1" eb="3">
      <t>ハツデン</t>
    </rPh>
    <rPh sb="3" eb="5">
      <t>シセツ</t>
    </rPh>
    <rPh sb="6" eb="8">
      <t>セイビ</t>
    </rPh>
    <rPh sb="9" eb="11">
      <t>ジッシ</t>
    </rPh>
    <rPh sb="13" eb="15">
      <t>バアイ</t>
    </rPh>
    <rPh sb="16" eb="18">
      <t>キサイ</t>
    </rPh>
    <phoneticPr fontId="4"/>
  </si>
  <si>
    <t>※実施要領別記３の第２の１の（１）のイに記載の発電施設の単独設置を実施する場合、Ⅰ及びⅡは記載不要。</t>
    <phoneticPr fontId="4"/>
  </si>
  <si>
    <r>
      <t>事業活用活性化計画目標の</t>
    </r>
    <r>
      <rPr>
        <b/>
        <sz val="20"/>
        <rFont val="ＭＳ Ｐゴシック"/>
        <family val="3"/>
        <charset val="128"/>
      </rPr>
      <t>評価指標の設定について</t>
    </r>
    <rPh sb="12" eb="14">
      <t>ヒョウカ</t>
    </rPh>
    <rPh sb="14" eb="16">
      <t>シヒョウ</t>
    </rPh>
    <rPh sb="17" eb="19">
      <t>セッテイ</t>
    </rPh>
    <phoneticPr fontId="4"/>
  </si>
  <si>
    <t xml:space="preserve">  農山漁村発イノベーション整備事業（定住促進・交流対策型）を活用するに当たっては、実施要領別記３に定める事業活用活性化計画目標及びそれに対応する評価指標を設定し、その目標の達成に必要な事業メニューを実施することとする。評価指標の設定に当たっては、項目ごとに以下に定めるところによるものとする。</t>
    <rPh sb="31" eb="33">
      <t>カツヨウ</t>
    </rPh>
    <rPh sb="36" eb="37">
      <t>ア</t>
    </rPh>
    <rPh sb="46" eb="48">
      <t>ベッキ</t>
    </rPh>
    <rPh sb="50" eb="51">
      <t>サダ</t>
    </rPh>
    <rPh sb="53" eb="55">
      <t>ジギョウ</t>
    </rPh>
    <rPh sb="55" eb="57">
      <t>カツヨウ</t>
    </rPh>
    <rPh sb="57" eb="60">
      <t>カッセイカ</t>
    </rPh>
    <rPh sb="60" eb="62">
      <t>ケイカク</t>
    </rPh>
    <rPh sb="62" eb="64">
      <t>モクヒョウ</t>
    </rPh>
    <rPh sb="64" eb="65">
      <t>オヨ</t>
    </rPh>
    <rPh sb="69" eb="71">
      <t>タイオウ</t>
    </rPh>
    <rPh sb="73" eb="75">
      <t>ヒョウカ</t>
    </rPh>
    <rPh sb="75" eb="77">
      <t>シヒョウ</t>
    </rPh>
    <rPh sb="78" eb="80">
      <t>セッテイ</t>
    </rPh>
    <rPh sb="84" eb="86">
      <t>モクヒョウ</t>
    </rPh>
    <rPh sb="87" eb="89">
      <t>タッセイ</t>
    </rPh>
    <rPh sb="90" eb="92">
      <t>ヒツヨウ</t>
    </rPh>
    <rPh sb="93" eb="95">
      <t>ジギョウ</t>
    </rPh>
    <rPh sb="100" eb="102">
      <t>ジッシ</t>
    </rPh>
    <rPh sb="110" eb="112">
      <t>ヒョウカ</t>
    </rPh>
    <rPh sb="112" eb="114">
      <t>シヒョウ</t>
    </rPh>
    <rPh sb="115" eb="117">
      <t>セッテイ</t>
    </rPh>
    <rPh sb="118" eb="119">
      <t>ア</t>
    </rPh>
    <rPh sb="124" eb="126">
      <t>コウモク</t>
    </rPh>
    <rPh sb="129" eb="131">
      <t>イカ</t>
    </rPh>
    <rPh sb="132" eb="133">
      <t>サダ</t>
    </rPh>
    <phoneticPr fontId="4"/>
  </si>
  <si>
    <t>１．第１評価指標（必須）及び第２評価指標（任意）について</t>
    <rPh sb="2" eb="3">
      <t>ダイ</t>
    </rPh>
    <rPh sb="4" eb="6">
      <t>ヒョウカ</t>
    </rPh>
    <rPh sb="6" eb="8">
      <t>シヒョウ</t>
    </rPh>
    <rPh sb="9" eb="11">
      <t>ヒッス</t>
    </rPh>
    <rPh sb="12" eb="13">
      <t>オヨ</t>
    </rPh>
    <rPh sb="14" eb="15">
      <t>ダイ</t>
    </rPh>
    <rPh sb="16" eb="18">
      <t>ヒョウカ</t>
    </rPh>
    <rPh sb="18" eb="20">
      <t>シヒョウ</t>
    </rPh>
    <rPh sb="21" eb="23">
      <t>ニンイ</t>
    </rPh>
    <phoneticPr fontId="4"/>
  </si>
  <si>
    <t>評価
指標</t>
    <rPh sb="0" eb="2">
      <t>ヒョウカ</t>
    </rPh>
    <rPh sb="3" eb="5">
      <t>シヒョウ</t>
    </rPh>
    <phoneticPr fontId="4"/>
  </si>
  <si>
    <t>事業活用活性化計画目標の評価指標の項目及び設定の考え方</t>
    <rPh sb="0" eb="2">
      <t>ジギョウ</t>
    </rPh>
    <rPh sb="2" eb="4">
      <t>カツヨウ</t>
    </rPh>
    <rPh sb="4" eb="7">
      <t>カッセイカ</t>
    </rPh>
    <rPh sb="7" eb="9">
      <t>ケイカク</t>
    </rPh>
    <rPh sb="9" eb="10">
      <t>メ</t>
    </rPh>
    <rPh sb="10" eb="11">
      <t>ヒョウ</t>
    </rPh>
    <rPh sb="12" eb="14">
      <t>ヒョウカ</t>
    </rPh>
    <rPh sb="14" eb="16">
      <t>シヒョウ</t>
    </rPh>
    <rPh sb="17" eb="18">
      <t>コウ</t>
    </rPh>
    <rPh sb="18" eb="19">
      <t>メ</t>
    </rPh>
    <rPh sb="19" eb="20">
      <t>オヨ</t>
    </rPh>
    <rPh sb="21" eb="22">
      <t>セツ</t>
    </rPh>
    <rPh sb="22" eb="23">
      <t>サダム</t>
    </rPh>
    <rPh sb="24" eb="25">
      <t>カンガ</t>
    </rPh>
    <rPh sb="26" eb="27">
      <t>カタ</t>
    </rPh>
    <phoneticPr fontId="4"/>
  </si>
  <si>
    <t>雇用者数（新規就農者等を含む。）の増加</t>
    <rPh sb="0" eb="3">
      <t>コヨウシャ</t>
    </rPh>
    <rPh sb="3" eb="4">
      <t>スウ</t>
    </rPh>
    <rPh sb="5" eb="7">
      <t>シンキ</t>
    </rPh>
    <rPh sb="7" eb="10">
      <t>シュウノウシャ</t>
    </rPh>
    <rPh sb="10" eb="11">
      <t>トウ</t>
    </rPh>
    <rPh sb="12" eb="13">
      <t>フク</t>
    </rPh>
    <phoneticPr fontId="4"/>
  </si>
  <si>
    <t>○設定する目標は計画区域において整備された施設の常時雇用者数の増加数とし、以下により求めることとする。
　新規常時雇用者数（人）
　＝（活性化計画により整備した施設における常時雇用者数（人）【目標値】－既存施設等の常時雇用者数（人）【現状値】）</t>
    <rPh sb="1" eb="3">
      <t>セッテイ</t>
    </rPh>
    <rPh sb="5" eb="7">
      <t>モクヒョウ</t>
    </rPh>
    <rPh sb="8" eb="10">
      <t>ケイカク</t>
    </rPh>
    <rPh sb="10" eb="12">
      <t>クイキ</t>
    </rPh>
    <rPh sb="16" eb="18">
      <t>セイビ</t>
    </rPh>
    <rPh sb="21" eb="23">
      <t>シセツ</t>
    </rPh>
    <rPh sb="24" eb="26">
      <t>ジョウジ</t>
    </rPh>
    <rPh sb="26" eb="29">
      <t>コヨウシャ</t>
    </rPh>
    <rPh sb="29" eb="30">
      <t>スウ</t>
    </rPh>
    <rPh sb="31" eb="33">
      <t>ゾウカ</t>
    </rPh>
    <rPh sb="33" eb="34">
      <t>スウ</t>
    </rPh>
    <rPh sb="37" eb="39">
      <t>イカ</t>
    </rPh>
    <rPh sb="42" eb="43">
      <t>モト</t>
    </rPh>
    <rPh sb="54" eb="56">
      <t>シンキ</t>
    </rPh>
    <rPh sb="56" eb="58">
      <t>ジョウジ</t>
    </rPh>
    <rPh sb="58" eb="61">
      <t>コヨウシャ</t>
    </rPh>
    <rPh sb="61" eb="62">
      <t>スウ</t>
    </rPh>
    <rPh sb="69" eb="72">
      <t>カッセイカ</t>
    </rPh>
    <rPh sb="72" eb="74">
      <t>ケイカク</t>
    </rPh>
    <rPh sb="77" eb="79">
      <t>セイビ</t>
    </rPh>
    <rPh sb="81" eb="83">
      <t>シセツ</t>
    </rPh>
    <rPh sb="87" eb="89">
      <t>ジョウジ</t>
    </rPh>
    <rPh sb="89" eb="92">
      <t>コヨウシャ</t>
    </rPh>
    <rPh sb="92" eb="93">
      <t>スウ</t>
    </rPh>
    <rPh sb="94" eb="95">
      <t>ニン</t>
    </rPh>
    <rPh sb="99" eb="100">
      <t>チ</t>
    </rPh>
    <rPh sb="102" eb="104">
      <t>キゾン</t>
    </rPh>
    <rPh sb="104" eb="106">
      <t>シセツ</t>
    </rPh>
    <rPh sb="106" eb="107">
      <t>トウ</t>
    </rPh>
    <rPh sb="108" eb="110">
      <t>ジョウジ</t>
    </rPh>
    <rPh sb="110" eb="112">
      <t>コヨウ</t>
    </rPh>
    <rPh sb="112" eb="113">
      <t>シャ</t>
    </rPh>
    <rPh sb="113" eb="114">
      <t>スウ</t>
    </rPh>
    <rPh sb="115" eb="116">
      <t>ニン</t>
    </rPh>
    <rPh sb="120" eb="121">
      <t>チ</t>
    </rPh>
    <phoneticPr fontId="4"/>
  </si>
  <si>
    <t>○設定する目標は計画区域において生産された農林水産物の販売額の増加額とし、以下により求めることとする。
　計画区域において生産された農林水産物の販売額の増加額（千円）
　＝（地域産の農林水産物の販売額（千円）【目標値】－地域産の農林水産物の販売額（千円）【現状値】）</t>
    <rPh sb="1" eb="3">
      <t>セッテイ</t>
    </rPh>
    <rPh sb="5" eb="7">
      <t>モクヒョウ</t>
    </rPh>
    <rPh sb="8" eb="10">
      <t>ケイカク</t>
    </rPh>
    <rPh sb="10" eb="12">
      <t>クイキ</t>
    </rPh>
    <rPh sb="16" eb="18">
      <t>セイサン</t>
    </rPh>
    <rPh sb="33" eb="34">
      <t>ガク</t>
    </rPh>
    <rPh sb="37" eb="39">
      <t>イカ</t>
    </rPh>
    <rPh sb="42" eb="43">
      <t>モト</t>
    </rPh>
    <rPh sb="62" eb="64">
      <t>セイサン</t>
    </rPh>
    <rPh sb="79" eb="80">
      <t>ガク</t>
    </rPh>
    <rPh sb="81" eb="83">
      <t>センエン</t>
    </rPh>
    <rPh sb="102" eb="104">
      <t>センエン</t>
    </rPh>
    <rPh sb="108" eb="109">
      <t>チ</t>
    </rPh>
    <rPh sb="125" eb="127">
      <t>センエン</t>
    </rPh>
    <rPh sb="131" eb="132">
      <t>チ</t>
    </rPh>
    <phoneticPr fontId="4"/>
  </si>
  <si>
    <t>定住人口の維持・増加</t>
    <rPh sb="5" eb="7">
      <t>イジ</t>
    </rPh>
    <rPh sb="8" eb="10">
      <t>ゾウカ</t>
    </rPh>
    <phoneticPr fontId="4"/>
  </si>
  <si>
    <t>○設定する目標は計画区域における転入人数の増加数、転出人数の減少数、転入人数の減少の抑制数又は転出人数の増加の抑制数とし、以下により求めることとする。
　計画区域における定住人口の維持・増加数（人）＝転入人数の増加数＝（転入人数（人）【目標値】－転入人数（人）【現状値】)
　計画区域における定住人口の維持・増加数（人）＝転出人数の減少数＝（転出人数（人）【現状値】－転出人数（人）【目標値】)
　計画区域における定住人口の維持・増加数（人）＝転入人数の減少の抑制数＝（転入人数（人）【目標値】－転入人数（人）【予測値】)
　計画区域における定住人口の維持・増加数（人）＝転出人数の増加の抑制数＝（転出人数（人）【予測値】－転出人数（人）【目標値】)</t>
    <rPh sb="1" eb="3">
      <t>セッテイ</t>
    </rPh>
    <rPh sb="5" eb="7">
      <t>モクヒョウ</t>
    </rPh>
    <rPh sb="8" eb="10">
      <t>ケイカク</t>
    </rPh>
    <rPh sb="10" eb="12">
      <t>クイキ</t>
    </rPh>
    <rPh sb="16" eb="18">
      <t>テンニュウ</t>
    </rPh>
    <rPh sb="17" eb="18">
      <t>ニュウ</t>
    </rPh>
    <rPh sb="18" eb="20">
      <t>ニンズウ</t>
    </rPh>
    <rPh sb="21" eb="23">
      <t>ゾウカ</t>
    </rPh>
    <rPh sb="23" eb="24">
      <t>スウ</t>
    </rPh>
    <rPh sb="27" eb="28">
      <t>ニン</t>
    </rPh>
    <rPh sb="45" eb="46">
      <t>マタ</t>
    </rPh>
    <rPh sb="50" eb="51">
      <t>スウ</t>
    </rPh>
    <rPh sb="52" eb="54">
      <t>ゾウカ</t>
    </rPh>
    <rPh sb="55" eb="57">
      <t>ヨクセイ</t>
    </rPh>
    <rPh sb="61" eb="63">
      <t>イカ</t>
    </rPh>
    <rPh sb="66" eb="67">
      <t>モト</t>
    </rPh>
    <rPh sb="91" eb="93">
      <t>イジ</t>
    </rPh>
    <rPh sb="94" eb="97">
      <t>ゾウカスウ</t>
    </rPh>
    <rPh sb="98" eb="99">
      <t>ニン</t>
    </rPh>
    <rPh sb="113" eb="115">
      <t>ニンズウ</t>
    </rPh>
    <rPh sb="116" eb="117">
      <t>ニン</t>
    </rPh>
    <rPh sb="119" eb="121">
      <t>モクヒョウ</t>
    </rPh>
    <rPh sb="121" eb="122">
      <t>チ</t>
    </rPh>
    <rPh sb="126" eb="128">
      <t>ニンズウ</t>
    </rPh>
    <rPh sb="129" eb="130">
      <t>ニン</t>
    </rPh>
    <rPh sb="132" eb="134">
      <t>ゲンジョウ</t>
    </rPh>
    <rPh sb="134" eb="135">
      <t>チ</t>
    </rPh>
    <rPh sb="164" eb="165">
      <t>ニン</t>
    </rPh>
    <rPh sb="257" eb="260">
      <t>ヨソクチ</t>
    </rPh>
    <rPh sb="289" eb="290">
      <t>ニン</t>
    </rPh>
    <rPh sb="295" eb="297">
      <t>ヨクセイ</t>
    </rPh>
    <rPh sb="301" eb="302">
      <t>デ</t>
    </rPh>
    <rPh sb="308" eb="311">
      <t>ヨソクチ</t>
    </rPh>
    <rPh sb="314" eb="315">
      <t>デ</t>
    </rPh>
    <rPh sb="315" eb="316">
      <t>ニン</t>
    </rPh>
    <rPh sb="321" eb="324">
      <t>モクヒョウチ</t>
    </rPh>
    <phoneticPr fontId="4"/>
  </si>
  <si>
    <t>滞在者数及び宿泊者数の増加</t>
  </si>
  <si>
    <t>○設定する目標は計画区域内の都市農山漁村交流施設等における滞在者数及び宿泊者数の増加数とし、以下により求めることとする。
　計画区域内の都市農山漁村交流施設等における滞在者数及び宿泊者数の増加数（人）
　＝（滞在者数及び宿泊者数（人）【目標値】－既存施設等の滞在者数及び宿泊者数（人）【現状値】）</t>
    <rPh sb="1" eb="3">
      <t>セッテイ</t>
    </rPh>
    <rPh sb="5" eb="7">
      <t>モクヒョウ</t>
    </rPh>
    <rPh sb="8" eb="10">
      <t>ケイカク</t>
    </rPh>
    <rPh sb="10" eb="13">
      <t>クイキナイ</t>
    </rPh>
    <rPh sb="42" eb="43">
      <t>スウ</t>
    </rPh>
    <rPh sb="46" eb="48">
      <t>イカ</t>
    </rPh>
    <rPh sb="51" eb="52">
      <t>モト</t>
    </rPh>
    <rPh sb="97" eb="98">
      <t>スウ</t>
    </rPh>
    <rPh sb="99" eb="100">
      <t>ニン</t>
    </rPh>
    <rPh sb="116" eb="117">
      <t>ニン</t>
    </rPh>
    <rPh sb="121" eb="122">
      <t>チ</t>
    </rPh>
    <rPh sb="124" eb="126">
      <t>キゾン</t>
    </rPh>
    <rPh sb="126" eb="128">
      <t>シセツ</t>
    </rPh>
    <rPh sb="128" eb="129">
      <t>トウ</t>
    </rPh>
    <rPh sb="141" eb="142">
      <t>ニン</t>
    </rPh>
    <rPh sb="146" eb="147">
      <t>チ</t>
    </rPh>
    <phoneticPr fontId="4"/>
  </si>
  <si>
    <t>交流人口の増加</t>
    <rPh sb="5" eb="7">
      <t>ゾウカ</t>
    </rPh>
    <phoneticPr fontId="4"/>
  </si>
  <si>
    <t>○設定する目標は計画区域外からの入込客数の増加数とし、以下により求めることとする。
　計画区域における交流人口の増加数（人）＝（計画区域外からの入込客数（人）【目標値】－計画区域外からの入込客数（人）【現状値】）</t>
    <rPh sb="1" eb="3">
      <t>セッテイ</t>
    </rPh>
    <rPh sb="5" eb="7">
      <t>モクヒョウ</t>
    </rPh>
    <rPh sb="8" eb="10">
      <t>ケイカク</t>
    </rPh>
    <rPh sb="10" eb="12">
      <t>クイキ</t>
    </rPh>
    <rPh sb="23" eb="24">
      <t>スウ</t>
    </rPh>
    <rPh sb="27" eb="29">
      <t>イカ</t>
    </rPh>
    <rPh sb="32" eb="33">
      <t>モト</t>
    </rPh>
    <rPh sb="59" eb="60">
      <t>スウ</t>
    </rPh>
    <rPh sb="61" eb="62">
      <t>ニン</t>
    </rPh>
    <rPh sb="83" eb="84">
      <t>チ</t>
    </rPh>
    <rPh sb="104" eb="105">
      <t>チ</t>
    </rPh>
    <phoneticPr fontId="4"/>
  </si>
  <si>
    <t>注１：</t>
    <rPh sb="0" eb="1">
      <t>チュウ</t>
    </rPh>
    <phoneticPr fontId="4"/>
  </si>
  <si>
    <t>目標値は、事業の効果発現後３年間の目標値を平均し、１年間当たりの値として定めることとする。</t>
    <rPh sb="17" eb="20">
      <t>モクヒョウチ</t>
    </rPh>
    <rPh sb="21" eb="23">
      <t>ヘイキン</t>
    </rPh>
    <rPh sb="26" eb="27">
      <t>ネン</t>
    </rPh>
    <rPh sb="27" eb="28">
      <t>アイダ</t>
    </rPh>
    <rPh sb="28" eb="29">
      <t>ア</t>
    </rPh>
    <rPh sb="32" eb="33">
      <t>アタイ</t>
    </rPh>
    <rPh sb="36" eb="37">
      <t>サダ</t>
    </rPh>
    <phoneticPr fontId="4"/>
  </si>
  <si>
    <t>目標値の設定に当たっては、事業実施地区における過去の指標の推移や社会経済動向、関連する施策の状況等の事業以外の要因による影響等も勘案し、実現可能性のある合理的な目標値とすること。</t>
    <phoneticPr fontId="4"/>
  </si>
  <si>
    <t>注２：</t>
    <rPh sb="0" eb="1">
      <t>チュウ</t>
    </rPh>
    <phoneticPr fontId="4"/>
  </si>
  <si>
    <t>現状値は、算出が可能な直近の３年間の実績値を平均し、１年間当たりの値として定めることとする。</t>
    <rPh sb="20" eb="21">
      <t>アタイ</t>
    </rPh>
    <rPh sb="22" eb="24">
      <t>ヘイキン</t>
    </rPh>
    <rPh sb="27" eb="28">
      <t>ネン</t>
    </rPh>
    <rPh sb="28" eb="29">
      <t>アイダ</t>
    </rPh>
    <rPh sb="29" eb="30">
      <t>ア</t>
    </rPh>
    <rPh sb="33" eb="34">
      <t>アタイ</t>
    </rPh>
    <rPh sb="37" eb="38">
      <t>サダ</t>
    </rPh>
    <phoneticPr fontId="4"/>
  </si>
  <si>
    <t>（例：活性化計画提出年度H28の場合、現状値は、H25＝50、H26＝100、H27＝150を平均し100とする。)</t>
    <rPh sb="16" eb="18">
      <t>バアイ</t>
    </rPh>
    <rPh sb="47" eb="49">
      <t>ヘイキン</t>
    </rPh>
    <phoneticPr fontId="4"/>
  </si>
  <si>
    <t>注３：</t>
    <rPh sb="0" eb="1">
      <t>チュウ</t>
    </rPh>
    <phoneticPr fontId="4"/>
  </si>
  <si>
    <t>予測値は、算出が可能な直近の３年以上の実績値に基づき、統計的な手法等により算出することとする。</t>
    <phoneticPr fontId="4"/>
  </si>
  <si>
    <t>注４：</t>
    <rPh sb="0" eb="1">
      <t>チュウ</t>
    </rPh>
    <phoneticPr fontId="15"/>
  </si>
  <si>
    <t>評価指標１について、常時雇用者数は、厚生労働省の毎月勤労統計調査にて調査する常用労働者と定義される者を１年単位で算出した上で３年間の平均値を取ること。</t>
    <phoneticPr fontId="4"/>
  </si>
  <si>
    <t>※常時労働者とは、期間を定めずに、又は１ヶ月を超える期間を定めて雇われている者及び臨時又は日雇い労働者で、前２ヶ月の各月にそれぞれ18日以上雇われた者をいう。</t>
    <rPh sb="1" eb="3">
      <t>ジョウジ</t>
    </rPh>
    <rPh sb="3" eb="6">
      <t>ロウドウシャ</t>
    </rPh>
    <phoneticPr fontId="15"/>
  </si>
  <si>
    <t>※常用労働者には、都道府県・市町村職員、事業主、法人の代表者及び無給の従事者は除くこと。</t>
    <rPh sb="3" eb="5">
      <t>ロウドウ</t>
    </rPh>
    <rPh sb="30" eb="31">
      <t>オヨ</t>
    </rPh>
    <phoneticPr fontId="15"/>
  </si>
  <si>
    <t>※小数第１位まで求めること（※小数第２位以下を四捨五入）。</t>
    <rPh sb="1" eb="3">
      <t>ショウスウ</t>
    </rPh>
    <rPh sb="3" eb="4">
      <t>ダイ</t>
    </rPh>
    <rPh sb="5" eb="6">
      <t>イ</t>
    </rPh>
    <rPh sb="8" eb="9">
      <t>モト</t>
    </rPh>
    <rPh sb="15" eb="17">
      <t>ショウスウ</t>
    </rPh>
    <rPh sb="17" eb="18">
      <t>ダイ</t>
    </rPh>
    <rPh sb="19" eb="20">
      <t>イ</t>
    </rPh>
    <rPh sb="20" eb="22">
      <t>イカ</t>
    </rPh>
    <rPh sb="23" eb="27">
      <t>シシャゴニュウ</t>
    </rPh>
    <phoneticPr fontId="4"/>
  </si>
  <si>
    <t>（算出例①）</t>
    <rPh sb="1" eb="3">
      <t>サンシュツ</t>
    </rPh>
    <rPh sb="3" eb="4">
      <t>レイ</t>
    </rPh>
    <phoneticPr fontId="15"/>
  </si>
  <si>
    <t>年間通して雇用する雇用者が、１年目５人、２年目及び３年目４人の場合：（５人＋４人＋４人）×12ヶ月÷12ヶ月÷３年＝4.33≒4.3人</t>
    <phoneticPr fontId="4"/>
  </si>
  <si>
    <t>（算出例②）</t>
    <rPh sb="1" eb="3">
      <t>サンシュツ</t>
    </rPh>
    <rPh sb="3" eb="4">
      <t>レイ</t>
    </rPh>
    <phoneticPr fontId="15"/>
  </si>
  <si>
    <t>１年のうち、毎年４月から８月末までの５ヶ月間雇用する雇用者が、１年目３人、２年目及び３年目５人いる場合：</t>
    <phoneticPr fontId="4"/>
  </si>
  <si>
    <t>（３人＋５人＋５人）×５ヶ月÷12ヶ月÷３年＝1.81≒1.8人</t>
    <phoneticPr fontId="4"/>
  </si>
  <si>
    <t>注５：</t>
    <rPh sb="0" eb="1">
      <t>チュウ</t>
    </rPh>
    <phoneticPr fontId="4"/>
  </si>
  <si>
    <t>評価指標２について、比較する既存施設等がある場合には、目標値は新しく整備する施設における販売額とし、現状値は既存施設等における販売額とする。また、比較する既存施設等がない場合には、目標値及び現状値は、計画区域における農林水産物出荷額をそれぞれ算出するものとする。</t>
    <phoneticPr fontId="4"/>
  </si>
  <si>
    <t>注６：</t>
    <rPh sb="0" eb="1">
      <t>チュウ</t>
    </rPh>
    <phoneticPr fontId="15"/>
  </si>
  <si>
    <t>評価指標３の転入人数及び転出人数は、注１から注３までに定める期間に、計画区域外から計画区域内へ転入した若しくは転入すると予測される人又は計画区域内から計画区域外へ転出した若しくは転出すると予測される人の合計値とする。なお、転入人数には二地域居住（都市の住民がその住所のほか農山漁村に居所を有することをいう。）をする者を含むものとする。</t>
    <rPh sb="10" eb="11">
      <t>オヨ</t>
    </rPh>
    <rPh sb="12" eb="14">
      <t>テンシュツ</t>
    </rPh>
    <rPh sb="14" eb="16">
      <t>ニンズウ</t>
    </rPh>
    <rPh sb="30" eb="32">
      <t>キカン</t>
    </rPh>
    <rPh sb="51" eb="52">
      <t>モ</t>
    </rPh>
    <rPh sb="55" eb="57">
      <t>テンニュウ</t>
    </rPh>
    <rPh sb="60" eb="62">
      <t>ヨソク</t>
    </rPh>
    <rPh sb="66" eb="67">
      <t>マタ</t>
    </rPh>
    <rPh sb="68" eb="70">
      <t>ケイカク</t>
    </rPh>
    <rPh sb="70" eb="73">
      <t>クイキナイ</t>
    </rPh>
    <rPh sb="75" eb="77">
      <t>ケイカク</t>
    </rPh>
    <rPh sb="77" eb="80">
      <t>クイキガイ</t>
    </rPh>
    <rPh sb="81" eb="83">
      <t>テンシュツ</t>
    </rPh>
    <rPh sb="85" eb="86">
      <t>モ</t>
    </rPh>
    <rPh sb="89" eb="91">
      <t>テンシュツ</t>
    </rPh>
    <rPh sb="94" eb="96">
      <t>ヨソク</t>
    </rPh>
    <rPh sb="99" eb="100">
      <t>ヒト</t>
    </rPh>
    <rPh sb="101" eb="104">
      <t>ゴウケイチ</t>
    </rPh>
    <rPh sb="111" eb="113">
      <t>テンニュウ</t>
    </rPh>
    <rPh sb="113" eb="115">
      <t>ニンズウ</t>
    </rPh>
    <rPh sb="117" eb="120">
      <t>ニチイキ</t>
    </rPh>
    <rPh sb="120" eb="122">
      <t>キョジュウ</t>
    </rPh>
    <rPh sb="159" eb="160">
      <t>フク</t>
    </rPh>
    <phoneticPr fontId="4"/>
  </si>
  <si>
    <t>注７：</t>
    <rPh sb="0" eb="1">
      <t>チュウ</t>
    </rPh>
    <phoneticPr fontId="4"/>
  </si>
  <si>
    <t>評価指標４について、活性化計画に地域連携販売力強化施設が含まれる場合は選択不可とする。</t>
    <phoneticPr fontId="4"/>
  </si>
  <si>
    <t>注８：</t>
    <rPh sb="0" eb="1">
      <t>チュウ</t>
    </rPh>
    <phoneticPr fontId="4"/>
  </si>
  <si>
    <t>評価指標５の計画区域外からの入込客は、日帰り客だけでなく宿泊客等、全てを含めた入込客とする。</t>
    <rPh sb="33" eb="34">
      <t>スベ</t>
    </rPh>
    <phoneticPr fontId="4"/>
  </si>
  <si>
    <t>２．第３評価指標（必須）について</t>
    <rPh sb="2" eb="3">
      <t>ダイ</t>
    </rPh>
    <rPh sb="4" eb="6">
      <t>ヒョウカ</t>
    </rPh>
    <rPh sb="6" eb="8">
      <t>シヒョウ</t>
    </rPh>
    <rPh sb="9" eb="11">
      <t>ヒッス</t>
    </rPh>
    <phoneticPr fontId="4"/>
  </si>
  <si>
    <t>事業活用活性化計画目標を評価するため、施設の利用計画等に応じて具体的数値目標を自由に設定する。</t>
    <rPh sb="0" eb="2">
      <t>ジギョウ</t>
    </rPh>
    <rPh sb="2" eb="4">
      <t>カツヨウ</t>
    </rPh>
    <rPh sb="4" eb="7">
      <t>カッセイカ</t>
    </rPh>
    <rPh sb="7" eb="9">
      <t>ケイカク</t>
    </rPh>
    <rPh sb="9" eb="11">
      <t>モクヒョウ</t>
    </rPh>
    <rPh sb="12" eb="14">
      <t>ヒョウカ</t>
    </rPh>
    <rPh sb="19" eb="21">
      <t>シセツ</t>
    </rPh>
    <rPh sb="22" eb="24">
      <t>リヨウ</t>
    </rPh>
    <rPh sb="24" eb="26">
      <t>ケイカク</t>
    </rPh>
    <rPh sb="26" eb="27">
      <t>トウ</t>
    </rPh>
    <rPh sb="28" eb="29">
      <t>オウ</t>
    </rPh>
    <rPh sb="31" eb="34">
      <t>グタイテキ</t>
    </rPh>
    <rPh sb="34" eb="36">
      <t>スウチ</t>
    </rPh>
    <rPh sb="36" eb="38">
      <t>モクヒョウ</t>
    </rPh>
    <rPh sb="39" eb="41">
      <t>ジユウ</t>
    </rPh>
    <rPh sb="42" eb="44">
      <t>セッテイ</t>
    </rPh>
    <phoneticPr fontId="4"/>
  </si>
  <si>
    <t>指標設定の例１　事業活用活性化計画目標：子ども農山漁村の交流　第３評価指標：小学生の自然体験教室開催○回</t>
    <rPh sb="0" eb="2">
      <t>シヒョウ</t>
    </rPh>
    <rPh sb="2" eb="4">
      <t>セッテイ</t>
    </rPh>
    <rPh sb="5" eb="6">
      <t>レイ</t>
    </rPh>
    <rPh sb="40" eb="41">
      <t>セイ</t>
    </rPh>
    <phoneticPr fontId="4"/>
  </si>
  <si>
    <t>指標設定の例２　事業活用活性化計画目標：農林水産物等の販売・加工促進　第３評価指標：新商品開発○件</t>
    <rPh sb="0" eb="2">
      <t>シヒョウ</t>
    </rPh>
    <rPh sb="2" eb="4">
      <t>セッテイ</t>
    </rPh>
    <rPh sb="5" eb="6">
      <t>レイ</t>
    </rPh>
    <rPh sb="20" eb="22">
      <t>ノウリン</t>
    </rPh>
    <rPh sb="22" eb="25">
      <t>スイサンブツ</t>
    </rPh>
    <rPh sb="25" eb="26">
      <t>トウ</t>
    </rPh>
    <rPh sb="27" eb="29">
      <t>ハンバイ</t>
    </rPh>
    <rPh sb="30" eb="32">
      <t>カコウ</t>
    </rPh>
    <rPh sb="32" eb="34">
      <t>ソクシン</t>
    </rPh>
    <rPh sb="42" eb="45">
      <t>シンショウヒン</t>
    </rPh>
    <rPh sb="45" eb="47">
      <t>カイハツ</t>
    </rPh>
    <rPh sb="48" eb="49">
      <t>ケン</t>
    </rPh>
    <phoneticPr fontId="4"/>
  </si>
  <si>
    <t>Ⅳ　活性化計画の目標及び事業活用活性化計画目標と交付対象事業の関連性</t>
    <rPh sb="2" eb="5">
      <t>カッセイカ</t>
    </rPh>
    <rPh sb="5" eb="7">
      <t>ケイカク</t>
    </rPh>
    <rPh sb="8" eb="10">
      <t>モクヒョウ</t>
    </rPh>
    <rPh sb="10" eb="11">
      <t>オヨ</t>
    </rPh>
    <rPh sb="12" eb="14">
      <t>ジギョウ</t>
    </rPh>
    <rPh sb="14" eb="16">
      <t>カツヨウ</t>
    </rPh>
    <rPh sb="16" eb="19">
      <t>カッセイカ</t>
    </rPh>
    <rPh sb="19" eb="21">
      <t>ケイカク</t>
    </rPh>
    <rPh sb="21" eb="23">
      <t>モクヒョウ</t>
    </rPh>
    <rPh sb="24" eb="26">
      <t>コウフ</t>
    </rPh>
    <rPh sb="26" eb="28">
      <t>タイショウ</t>
    </rPh>
    <rPh sb="28" eb="30">
      <t>ジギョウ</t>
    </rPh>
    <rPh sb="31" eb="34">
      <t>カンレンセイ</t>
    </rPh>
    <phoneticPr fontId="4"/>
  </si>
  <si>
    <t>事業メニュー名</t>
    <rPh sb="0" eb="1">
      <t>コト</t>
    </rPh>
    <rPh sb="1" eb="2">
      <t>ギョウ</t>
    </rPh>
    <rPh sb="6" eb="7">
      <t>メイ</t>
    </rPh>
    <phoneticPr fontId="4"/>
  </si>
  <si>
    <t>地区名</t>
    <rPh sb="0" eb="3">
      <t>チクメイ</t>
    </rPh>
    <phoneticPr fontId="4"/>
  </si>
  <si>
    <t>事業内容</t>
    <rPh sb="0" eb="2">
      <t>ジギョウ</t>
    </rPh>
    <rPh sb="2" eb="4">
      <t>ナイヨウ</t>
    </rPh>
    <phoneticPr fontId="4"/>
  </si>
  <si>
    <t>事業規模等</t>
    <rPh sb="0" eb="2">
      <t>ジギョウ</t>
    </rPh>
    <rPh sb="2" eb="4">
      <t>キボ</t>
    </rPh>
    <rPh sb="4" eb="5">
      <t>トウ</t>
    </rPh>
    <phoneticPr fontId="4"/>
  </si>
  <si>
    <t>実施期間</t>
    <rPh sb="0" eb="2">
      <t>ジッシ</t>
    </rPh>
    <rPh sb="2" eb="4">
      <t>キカン</t>
    </rPh>
    <phoneticPr fontId="4"/>
  </si>
  <si>
    <t>事業実施主体</t>
    <rPh sb="0" eb="2">
      <t>ジギョウ</t>
    </rPh>
    <rPh sb="2" eb="4">
      <t>ジッシ</t>
    </rPh>
    <rPh sb="4" eb="6">
      <t>シュタイ</t>
    </rPh>
    <phoneticPr fontId="4"/>
  </si>
  <si>
    <t>全体事業費
（千円）</t>
    <rPh sb="0" eb="2">
      <t>ゼンタイ</t>
    </rPh>
    <rPh sb="2" eb="5">
      <t>ジギョウヒ</t>
    </rPh>
    <rPh sb="7" eb="9">
      <t>センエン</t>
    </rPh>
    <phoneticPr fontId="4"/>
  </si>
  <si>
    <t>交付金要望額
（千円）</t>
    <rPh sb="0" eb="2">
      <t>コウフ</t>
    </rPh>
    <rPh sb="2" eb="3">
      <t>キン</t>
    </rPh>
    <rPh sb="3" eb="5">
      <t>ヨウボウ</t>
    </rPh>
    <rPh sb="5" eb="6">
      <t>ガク</t>
    </rPh>
    <rPh sb="8" eb="10">
      <t>センエン</t>
    </rPh>
    <phoneticPr fontId="4"/>
  </si>
  <si>
    <t>交付額
算定交付率</t>
    <rPh sb="0" eb="3">
      <t>コウフガク</t>
    </rPh>
    <rPh sb="4" eb="6">
      <t>サンテイ</t>
    </rPh>
    <rPh sb="6" eb="9">
      <t>コウフリツ</t>
    </rPh>
    <phoneticPr fontId="4"/>
  </si>
  <si>
    <t>交付限度額
（千円）</t>
    <rPh sb="0" eb="2">
      <t>コウフ</t>
    </rPh>
    <rPh sb="2" eb="4">
      <t>ゲンド</t>
    </rPh>
    <rPh sb="4" eb="5">
      <t>ガク</t>
    </rPh>
    <rPh sb="7" eb="9">
      <t>センエン</t>
    </rPh>
    <phoneticPr fontId="4"/>
  </si>
  <si>
    <t>活性化計画の目標及び
事業活用活性化計画目標との関連性</t>
    <rPh sb="0" eb="3">
      <t>カッセイカ</t>
    </rPh>
    <rPh sb="3" eb="5">
      <t>ケイカク</t>
    </rPh>
    <rPh sb="6" eb="8">
      <t>モクヒョウ</t>
    </rPh>
    <rPh sb="8" eb="9">
      <t>オヨ</t>
    </rPh>
    <rPh sb="11" eb="13">
      <t>ジギョウ</t>
    </rPh>
    <rPh sb="13" eb="15">
      <t>カツヨウ</t>
    </rPh>
    <rPh sb="15" eb="18">
      <t>カッセイカ</t>
    </rPh>
    <rPh sb="18" eb="20">
      <t>ケイカク</t>
    </rPh>
    <rPh sb="20" eb="22">
      <t>モクヒョウ</t>
    </rPh>
    <rPh sb="24" eb="27">
      <t>カンレンセイ</t>
    </rPh>
    <phoneticPr fontId="4"/>
  </si>
  <si>
    <t>備考</t>
    <rPh sb="0" eb="2">
      <t>ビコウ</t>
    </rPh>
    <phoneticPr fontId="4"/>
  </si>
  <si>
    <t>　　　　　　　　　　　　　　　　　　　　　　　　　　　　　　　合　　　　計</t>
    <rPh sb="31" eb="32">
      <t>ゴウ</t>
    </rPh>
    <rPh sb="36" eb="37">
      <t>ケイ</t>
    </rPh>
    <phoneticPr fontId="4"/>
  </si>
  <si>
    <t>・創意工夫発揮事業である場合は、事業内容欄に一体として行う事業メニュー名及び一体的に行う必要性を併せて記載すること。</t>
    <rPh sb="1" eb="5">
      <t>ソウイクフウ</t>
    </rPh>
    <rPh sb="5" eb="7">
      <t>ハッキ</t>
    </rPh>
    <rPh sb="7" eb="9">
      <t>ジギョウ</t>
    </rPh>
    <rPh sb="12" eb="14">
      <t>バアイ</t>
    </rPh>
    <rPh sb="16" eb="18">
      <t>ジギョウ</t>
    </rPh>
    <rPh sb="18" eb="20">
      <t>ナイヨウ</t>
    </rPh>
    <rPh sb="20" eb="21">
      <t>ラン</t>
    </rPh>
    <rPh sb="22" eb="24">
      <t>イッタイ</t>
    </rPh>
    <rPh sb="27" eb="28">
      <t>オコナ</t>
    </rPh>
    <rPh sb="29" eb="31">
      <t>ジギョウ</t>
    </rPh>
    <rPh sb="35" eb="36">
      <t>メイ</t>
    </rPh>
    <rPh sb="36" eb="37">
      <t>オヨ</t>
    </rPh>
    <rPh sb="38" eb="41">
      <t>イッタイテキ</t>
    </rPh>
    <rPh sb="42" eb="43">
      <t>オコナ</t>
    </rPh>
    <rPh sb="44" eb="47">
      <t>ヒツヨウセイ</t>
    </rPh>
    <rPh sb="48" eb="49">
      <t>アワ</t>
    </rPh>
    <rPh sb="51" eb="53">
      <t>キサイ</t>
    </rPh>
    <phoneticPr fontId="4"/>
  </si>
  <si>
    <r>
      <t>・事業メニュー名欄には、実施要領</t>
    </r>
    <r>
      <rPr>
        <sz val="11"/>
        <rFont val="ＭＳ Ｐゴシック"/>
        <family val="3"/>
        <charset val="128"/>
      </rPr>
      <t>別記３の別表２の事業メニュー名を記入すること。</t>
    </r>
    <rPh sb="1" eb="3">
      <t>ジギョウ</t>
    </rPh>
    <rPh sb="7" eb="8">
      <t>メイ</t>
    </rPh>
    <rPh sb="8" eb="9">
      <t>ラン</t>
    </rPh>
    <rPh sb="12" eb="14">
      <t>ジッシ</t>
    </rPh>
    <rPh sb="14" eb="16">
      <t>ヨウリョウ</t>
    </rPh>
    <rPh sb="16" eb="18">
      <t>ベッキ</t>
    </rPh>
    <rPh sb="20" eb="22">
      <t>ベッピョウ</t>
    </rPh>
    <rPh sb="24" eb="26">
      <t>ジギョウ</t>
    </rPh>
    <rPh sb="30" eb="31">
      <t>メイ</t>
    </rPh>
    <rPh sb="32" eb="34">
      <t>キニュウ</t>
    </rPh>
    <phoneticPr fontId="4"/>
  </si>
  <si>
    <t>・地区名欄には、事業の実施地区名を記入すること。</t>
    <rPh sb="1" eb="4">
      <t>チクメイ</t>
    </rPh>
    <rPh sb="4" eb="5">
      <t>ラン</t>
    </rPh>
    <rPh sb="8" eb="10">
      <t>ジギョウ</t>
    </rPh>
    <rPh sb="11" eb="13">
      <t>ジッシ</t>
    </rPh>
    <rPh sb="13" eb="15">
      <t>チク</t>
    </rPh>
    <rPh sb="15" eb="16">
      <t>メイ</t>
    </rPh>
    <rPh sb="17" eb="19">
      <t>キニュウ</t>
    </rPh>
    <phoneticPr fontId="4"/>
  </si>
  <si>
    <t>・事業内容欄は、整備しようとする具体的な施設の内容を記載すること。</t>
    <rPh sb="1" eb="3">
      <t>ジギョウ</t>
    </rPh>
    <rPh sb="3" eb="5">
      <t>ナイヨウ</t>
    </rPh>
    <rPh sb="5" eb="6">
      <t>ラン</t>
    </rPh>
    <rPh sb="8" eb="10">
      <t>セイビ</t>
    </rPh>
    <rPh sb="16" eb="19">
      <t>グタイテキ</t>
    </rPh>
    <rPh sb="20" eb="22">
      <t>シセツ</t>
    </rPh>
    <rPh sb="23" eb="25">
      <t>ナイヨウ</t>
    </rPh>
    <rPh sb="26" eb="28">
      <t>キサイ</t>
    </rPh>
    <phoneticPr fontId="4"/>
  </si>
  <si>
    <t>・事業規模等欄は、施設ごとの棟数と床面積、林道や森林管理道等の場合は地区名と延長など、それぞれの事業内容に応じた事業規模を記載すること。</t>
    <rPh sb="1" eb="3">
      <t>ジギョウ</t>
    </rPh>
    <rPh sb="3" eb="5">
      <t>キボ</t>
    </rPh>
    <rPh sb="5" eb="6">
      <t>トウ</t>
    </rPh>
    <rPh sb="6" eb="7">
      <t>ラン</t>
    </rPh>
    <rPh sb="9" eb="11">
      <t>シセツ</t>
    </rPh>
    <rPh sb="14" eb="15">
      <t>トウ</t>
    </rPh>
    <rPh sb="15" eb="16">
      <t>スウ</t>
    </rPh>
    <rPh sb="17" eb="18">
      <t>ユカ</t>
    </rPh>
    <rPh sb="18" eb="20">
      <t>メンセキ</t>
    </rPh>
    <rPh sb="21" eb="23">
      <t>リンドウ</t>
    </rPh>
    <rPh sb="24" eb="26">
      <t>シンリン</t>
    </rPh>
    <rPh sb="26" eb="28">
      <t>カンリ</t>
    </rPh>
    <rPh sb="28" eb="29">
      <t>ドウ</t>
    </rPh>
    <rPh sb="29" eb="30">
      <t>トウ</t>
    </rPh>
    <rPh sb="31" eb="33">
      <t>バアイ</t>
    </rPh>
    <rPh sb="34" eb="36">
      <t>チク</t>
    </rPh>
    <rPh sb="36" eb="37">
      <t>メイ</t>
    </rPh>
    <rPh sb="38" eb="40">
      <t>エンチョウ</t>
    </rPh>
    <rPh sb="48" eb="50">
      <t>ジギョウ</t>
    </rPh>
    <rPh sb="50" eb="52">
      <t>ナイヨウ</t>
    </rPh>
    <rPh sb="53" eb="54">
      <t>オウ</t>
    </rPh>
    <rPh sb="56" eb="58">
      <t>ジギョウ</t>
    </rPh>
    <rPh sb="58" eb="60">
      <t>キボ</t>
    </rPh>
    <rPh sb="61" eb="63">
      <t>キサイ</t>
    </rPh>
    <phoneticPr fontId="4"/>
  </si>
  <si>
    <r>
      <t>・活性化計画の目標及び事業活用活性化計画目標との関連性欄は、これら目標を達成する上で、各々の事業の実施が必要な理由を記載すること。</t>
    </r>
    <r>
      <rPr>
        <sz val="11"/>
        <rFont val="ＭＳ Ｐゴシック"/>
        <family val="3"/>
        <charset val="128"/>
      </rPr>
      <t>なお、別表２の（３）の㉝自然・資源活用施設の単独整備を実施する場合は記載不要。</t>
    </r>
    <rPh sb="1" eb="4">
      <t>カッセイカ</t>
    </rPh>
    <rPh sb="4" eb="6">
      <t>ケイカク</t>
    </rPh>
    <rPh sb="7" eb="9">
      <t>モクヒョウ</t>
    </rPh>
    <rPh sb="9" eb="10">
      <t>オヨ</t>
    </rPh>
    <rPh sb="11" eb="13">
      <t>ジギョウ</t>
    </rPh>
    <rPh sb="13" eb="15">
      <t>カツヨウ</t>
    </rPh>
    <rPh sb="15" eb="18">
      <t>カッセイカ</t>
    </rPh>
    <rPh sb="18" eb="20">
      <t>ケイカク</t>
    </rPh>
    <rPh sb="20" eb="22">
      <t>モクヒョウ</t>
    </rPh>
    <rPh sb="24" eb="27">
      <t>カンレンセイ</t>
    </rPh>
    <rPh sb="27" eb="28">
      <t>ラン</t>
    </rPh>
    <rPh sb="33" eb="35">
      <t>モクヒョウ</t>
    </rPh>
    <rPh sb="36" eb="38">
      <t>タッセイ</t>
    </rPh>
    <rPh sb="40" eb="41">
      <t>ウエ</t>
    </rPh>
    <rPh sb="43" eb="45">
      <t>オノオノ</t>
    </rPh>
    <rPh sb="46" eb="48">
      <t>ジギョウ</t>
    </rPh>
    <rPh sb="49" eb="51">
      <t>ジッシ</t>
    </rPh>
    <rPh sb="52" eb="54">
      <t>ヒツヨウ</t>
    </rPh>
    <rPh sb="55" eb="57">
      <t>リユウ</t>
    </rPh>
    <rPh sb="58" eb="60">
      <t>キサイ</t>
    </rPh>
    <rPh sb="99" eb="101">
      <t>キサイ</t>
    </rPh>
    <rPh sb="101" eb="103">
      <t>フヨウ</t>
    </rPh>
    <phoneticPr fontId="4"/>
  </si>
  <si>
    <r>
      <t>・「農泊」</t>
    </r>
    <r>
      <rPr>
        <sz val="11"/>
        <rFont val="ＭＳ Ｐゴシック"/>
        <family val="3"/>
        <charset val="128"/>
      </rPr>
      <t>の取組を実施する場合には、備考の欄にどのように「農泊」と関連するかを明記すること。</t>
    </r>
    <rPh sb="6" eb="8">
      <t>トリクミ</t>
    </rPh>
    <phoneticPr fontId="4"/>
  </si>
  <si>
    <r>
      <t>（※）「農泊」とは、農山漁村において、日本ならではの伝統的な生活体験や農</t>
    </r>
    <r>
      <rPr>
        <sz val="11"/>
        <rFont val="ＭＳ Ｐゴシック"/>
        <family val="3"/>
        <charset val="128"/>
      </rPr>
      <t>山漁村地域の人々との交流を楽しむ滞在（農山漁村滞在型旅行）をいう。</t>
    </r>
    <rPh sb="4" eb="5">
      <t>ノウ</t>
    </rPh>
    <rPh sb="5" eb="6">
      <t>ハク</t>
    </rPh>
    <rPh sb="10" eb="14">
      <t>ノウサンギョソン</t>
    </rPh>
    <rPh sb="19" eb="21">
      <t>ニホン</t>
    </rPh>
    <rPh sb="26" eb="29">
      <t>デントウテキ</t>
    </rPh>
    <rPh sb="30" eb="32">
      <t>セイカツ</t>
    </rPh>
    <rPh sb="32" eb="34">
      <t>タイケン</t>
    </rPh>
    <rPh sb="35" eb="39">
      <t>ノウサンギョソン</t>
    </rPh>
    <rPh sb="39" eb="41">
      <t>チイキ</t>
    </rPh>
    <rPh sb="42" eb="44">
      <t>ヒトビト</t>
    </rPh>
    <rPh sb="46" eb="48">
      <t>コウリュウ</t>
    </rPh>
    <rPh sb="49" eb="50">
      <t>タノ</t>
    </rPh>
    <rPh sb="52" eb="54">
      <t>タイザイ</t>
    </rPh>
    <rPh sb="55" eb="59">
      <t>ノウサンギョソン</t>
    </rPh>
    <rPh sb="59" eb="62">
      <t>タイザイガタ</t>
    </rPh>
    <rPh sb="62" eb="64">
      <t>リョコウ</t>
    </rPh>
    <phoneticPr fontId="4"/>
  </si>
  <si>
    <t>Ⅴ　他の施策との連携に関する事項</t>
    <rPh sb="2" eb="3">
      <t>タ</t>
    </rPh>
    <rPh sb="4" eb="6">
      <t>セサク</t>
    </rPh>
    <rPh sb="8" eb="10">
      <t>レンケイ</t>
    </rPh>
    <rPh sb="11" eb="12">
      <t>カン</t>
    </rPh>
    <rPh sb="14" eb="16">
      <t>ジコウ</t>
    </rPh>
    <phoneticPr fontId="4"/>
  </si>
  <si>
    <t>連携する施策名</t>
    <rPh sb="0" eb="2">
      <t>レンケイ</t>
    </rPh>
    <rPh sb="4" eb="6">
      <t>セサク</t>
    </rPh>
    <rPh sb="6" eb="7">
      <t>メイ</t>
    </rPh>
    <phoneticPr fontId="4"/>
  </si>
  <si>
    <t>事業メニュー名</t>
    <phoneticPr fontId="4"/>
  </si>
  <si>
    <t>地区名</t>
    <rPh sb="0" eb="2">
      <t>チク</t>
    </rPh>
    <rPh sb="2" eb="3">
      <t>メイ</t>
    </rPh>
    <phoneticPr fontId="4"/>
  </si>
  <si>
    <t>連携する施策と交付対象事業の関連性等</t>
    <rPh sb="0" eb="2">
      <t>レンケイ</t>
    </rPh>
    <rPh sb="4" eb="6">
      <t>セサク</t>
    </rPh>
    <rPh sb="7" eb="9">
      <t>コウフ</t>
    </rPh>
    <rPh sb="9" eb="11">
      <t>タイショウ</t>
    </rPh>
    <rPh sb="11" eb="13">
      <t>ジギョウ</t>
    </rPh>
    <rPh sb="14" eb="16">
      <t>カンレン</t>
    </rPh>
    <rPh sb="16" eb="18">
      <t>セイトウ</t>
    </rPh>
    <phoneticPr fontId="4"/>
  </si>
  <si>
    <t>①交付対象となる事業のうち、実施要領第16に掲げる施策と連携して実施する事業にあっては、連携施策名、連携施策の内容及び交付対象事業との関連性を記載すること。</t>
    <rPh sb="1" eb="3">
      <t>コウフ</t>
    </rPh>
    <rPh sb="3" eb="5">
      <t>タイショウ</t>
    </rPh>
    <rPh sb="8" eb="10">
      <t>ジギョウ</t>
    </rPh>
    <rPh sb="14" eb="16">
      <t>ジッシ</t>
    </rPh>
    <rPh sb="16" eb="18">
      <t>ヨウリョウ</t>
    </rPh>
    <rPh sb="18" eb="19">
      <t>ダイ</t>
    </rPh>
    <rPh sb="22" eb="23">
      <t>カカ</t>
    </rPh>
    <rPh sb="25" eb="27">
      <t>シサク</t>
    </rPh>
    <rPh sb="28" eb="30">
      <t>レンケイ</t>
    </rPh>
    <rPh sb="32" eb="34">
      <t>ジッシ</t>
    </rPh>
    <rPh sb="36" eb="38">
      <t>ジギョウ</t>
    </rPh>
    <rPh sb="44" eb="46">
      <t>レンケイ</t>
    </rPh>
    <rPh sb="46" eb="48">
      <t>シサク</t>
    </rPh>
    <rPh sb="48" eb="49">
      <t>メイ</t>
    </rPh>
    <rPh sb="50" eb="52">
      <t>レンケイ</t>
    </rPh>
    <rPh sb="52" eb="54">
      <t>シサク</t>
    </rPh>
    <rPh sb="55" eb="57">
      <t>ナイヨウ</t>
    </rPh>
    <rPh sb="57" eb="58">
      <t>オヨ</t>
    </rPh>
    <rPh sb="59" eb="61">
      <t>コウフ</t>
    </rPh>
    <rPh sb="61" eb="63">
      <t>タイショウ</t>
    </rPh>
    <rPh sb="63" eb="65">
      <t>ジギョウ</t>
    </rPh>
    <rPh sb="67" eb="69">
      <t>カンレン</t>
    </rPh>
    <rPh sb="69" eb="70">
      <t>セイ</t>
    </rPh>
    <rPh sb="71" eb="73">
      <t>キサイ</t>
    </rPh>
    <phoneticPr fontId="4"/>
  </si>
  <si>
    <t>②連携する施策名には、実施要領第16に掲げる施策を記載すること。</t>
    <rPh sb="1" eb="3">
      <t>レンケイ</t>
    </rPh>
    <rPh sb="5" eb="7">
      <t>シサク</t>
    </rPh>
    <rPh sb="7" eb="8">
      <t>メイ</t>
    </rPh>
    <rPh sb="11" eb="13">
      <t>ジッシ</t>
    </rPh>
    <rPh sb="13" eb="15">
      <t>ヨウリョウ</t>
    </rPh>
    <rPh sb="15" eb="16">
      <t>ダイ</t>
    </rPh>
    <rPh sb="19" eb="20">
      <t>カカ</t>
    </rPh>
    <rPh sb="22" eb="24">
      <t>シサク</t>
    </rPh>
    <rPh sb="25" eb="27">
      <t>キサイ</t>
    </rPh>
    <phoneticPr fontId="4"/>
  </si>
  <si>
    <t>③事業メニュー名欄には、実施要領の別表２の事業メニュー名を記載すること。</t>
    <rPh sb="1" eb="3">
      <t>ジギョウ</t>
    </rPh>
    <rPh sb="7" eb="8">
      <t>メイ</t>
    </rPh>
    <rPh sb="8" eb="9">
      <t>ラン</t>
    </rPh>
    <rPh sb="12" eb="14">
      <t>ジッシ</t>
    </rPh>
    <rPh sb="14" eb="16">
      <t>ヨウリョウ</t>
    </rPh>
    <rPh sb="17" eb="19">
      <t>ベッピョウ</t>
    </rPh>
    <rPh sb="21" eb="23">
      <t>ジギョウ</t>
    </rPh>
    <rPh sb="27" eb="28">
      <t>メイ</t>
    </rPh>
    <rPh sb="29" eb="31">
      <t>キサイ</t>
    </rPh>
    <phoneticPr fontId="4"/>
  </si>
  <si>
    <t>④地区名欄には、事業の実施地区名を記入すること。</t>
    <rPh sb="1" eb="4">
      <t>チクメイ</t>
    </rPh>
    <rPh sb="4" eb="5">
      <t>ラン</t>
    </rPh>
    <rPh sb="8" eb="10">
      <t>ジギョウ</t>
    </rPh>
    <rPh sb="11" eb="13">
      <t>ジッシ</t>
    </rPh>
    <rPh sb="13" eb="16">
      <t>チクメイ</t>
    </rPh>
    <rPh sb="17" eb="19">
      <t>キニュウ</t>
    </rPh>
    <phoneticPr fontId="4"/>
  </si>
  <si>
    <t>⑤必要であれば適宜欄の拡大、行の追加をすること。</t>
    <rPh sb="1" eb="3">
      <t>ヒツヨウ</t>
    </rPh>
    <rPh sb="7" eb="9">
      <t>テキギ</t>
    </rPh>
    <rPh sb="9" eb="10">
      <t>ラン</t>
    </rPh>
    <rPh sb="11" eb="13">
      <t>カクダイ</t>
    </rPh>
    <rPh sb="14" eb="15">
      <t>ギョウ</t>
    </rPh>
    <rPh sb="16" eb="18">
      <t>ツイカ</t>
    </rPh>
    <phoneticPr fontId="4"/>
  </si>
  <si>
    <t>年度別事業実施計画の記入に当たっては以下によるものとする。</t>
    <phoneticPr fontId="4"/>
  </si>
  <si>
    <t>項　　目</t>
    <rPh sb="0" eb="1">
      <t>コウ</t>
    </rPh>
    <rPh sb="3" eb="4">
      <t>メ</t>
    </rPh>
    <phoneticPr fontId="4"/>
  </si>
  <si>
    <t>記　入　上　の　注　意</t>
    <rPh sb="0" eb="1">
      <t>キ</t>
    </rPh>
    <rPh sb="2" eb="3">
      <t>イリ</t>
    </rPh>
    <rPh sb="4" eb="5">
      <t>ジョウ</t>
    </rPh>
    <rPh sb="8" eb="9">
      <t>チュウ</t>
    </rPh>
    <rPh sb="10" eb="11">
      <t>イ</t>
    </rPh>
    <phoneticPr fontId="4"/>
  </si>
  <si>
    <t>様式の変更</t>
    <rPh sb="0" eb="2">
      <t>ヨウシキ</t>
    </rPh>
    <rPh sb="3" eb="5">
      <t>ヘンコウ</t>
    </rPh>
    <phoneticPr fontId="4"/>
  </si>
  <si>
    <r>
      <t>様式の変更は、「事業別内容」の項における事業メニューの数に応じた行の追加及び以下に定めのあるものを除き行わないこと。</t>
    </r>
    <r>
      <rPr>
        <strike/>
        <u/>
        <sz val="14"/>
        <color rgb="FFFF0000"/>
        <rFont val="ＭＳ ゴシック"/>
        <family val="3"/>
        <charset val="128"/>
      </rPr>
      <t/>
    </r>
    <rPh sb="0" eb="2">
      <t>ヨウシキ</t>
    </rPh>
    <rPh sb="3" eb="5">
      <t>ヘンコウ</t>
    </rPh>
    <rPh sb="8" eb="10">
      <t>ジギョウ</t>
    </rPh>
    <rPh sb="10" eb="11">
      <t>ベツ</t>
    </rPh>
    <rPh sb="11" eb="13">
      <t>ナイヨウ</t>
    </rPh>
    <rPh sb="15" eb="16">
      <t>コウ</t>
    </rPh>
    <rPh sb="20" eb="22">
      <t>ジギョウ</t>
    </rPh>
    <rPh sb="27" eb="28">
      <t>カズ</t>
    </rPh>
    <rPh sb="29" eb="30">
      <t>オウ</t>
    </rPh>
    <rPh sb="32" eb="33">
      <t>ギョウ</t>
    </rPh>
    <rPh sb="34" eb="36">
      <t>ツイカ</t>
    </rPh>
    <rPh sb="36" eb="37">
      <t>オヨ</t>
    </rPh>
    <rPh sb="38" eb="40">
      <t>イカ</t>
    </rPh>
    <rPh sb="41" eb="42">
      <t>サダ</t>
    </rPh>
    <rPh sb="49" eb="50">
      <t>ノゾ</t>
    </rPh>
    <rPh sb="51" eb="52">
      <t>オコナ</t>
    </rPh>
    <phoneticPr fontId="4"/>
  </si>
  <si>
    <t>計画の提出年度</t>
    <rPh sb="0" eb="2">
      <t>ケイカク</t>
    </rPh>
    <rPh sb="3" eb="5">
      <t>テイシュツ</t>
    </rPh>
    <rPh sb="5" eb="7">
      <t>ネンド</t>
    </rPh>
    <phoneticPr fontId="4"/>
  </si>
  <si>
    <t>「計画の提出年度」の欄は当該計画を最初に提出した年度（該当予算年度）を記入すること。計画変更による再提出の場合であっても、当初提出に係る年度のままとすること。</t>
    <rPh sb="1" eb="3">
      <t>ケイカク</t>
    </rPh>
    <rPh sb="4" eb="6">
      <t>テイシュツ</t>
    </rPh>
    <rPh sb="6" eb="8">
      <t>ネンド</t>
    </rPh>
    <rPh sb="10" eb="11">
      <t>ラン</t>
    </rPh>
    <rPh sb="12" eb="14">
      <t>トウガイ</t>
    </rPh>
    <rPh sb="14" eb="16">
      <t>ケイカク</t>
    </rPh>
    <rPh sb="17" eb="19">
      <t>サイショ</t>
    </rPh>
    <rPh sb="20" eb="22">
      <t>テイシュツ</t>
    </rPh>
    <rPh sb="24" eb="26">
      <t>ネンド</t>
    </rPh>
    <rPh sb="27" eb="29">
      <t>ガイトウ</t>
    </rPh>
    <rPh sb="29" eb="31">
      <t>ヨサン</t>
    </rPh>
    <rPh sb="31" eb="33">
      <t>ネンド</t>
    </rPh>
    <rPh sb="35" eb="37">
      <t>キニュウ</t>
    </rPh>
    <rPh sb="42" eb="44">
      <t>ケイカク</t>
    </rPh>
    <rPh sb="44" eb="46">
      <t>ヘンコウ</t>
    </rPh>
    <rPh sb="49" eb="52">
      <t>サイテイシュツ</t>
    </rPh>
    <rPh sb="53" eb="55">
      <t>バアイ</t>
    </rPh>
    <rPh sb="61" eb="63">
      <t>トウショ</t>
    </rPh>
    <rPh sb="63" eb="65">
      <t>テイシュツ</t>
    </rPh>
    <rPh sb="66" eb="67">
      <t>カカ</t>
    </rPh>
    <rPh sb="68" eb="70">
      <t>ネンド</t>
    </rPh>
    <phoneticPr fontId="4"/>
  </si>
  <si>
    <t>新規・変更の別</t>
    <rPh sb="0" eb="2">
      <t>シンキ</t>
    </rPh>
    <rPh sb="3" eb="5">
      <t>ヘンコウ</t>
    </rPh>
    <rPh sb="6" eb="7">
      <t>ベツ</t>
    </rPh>
    <phoneticPr fontId="4"/>
  </si>
  <si>
    <t>計画を新規に提出する場合は「１」、変更計画として再提出する場合は「２」を記入すること。
なお、計画の変更による再提出の場合は行を追加し、変更した部分については、変更前を（　）にし、変更後の内容を追加した行に記入すること。</t>
    <rPh sb="0" eb="2">
      <t>ケイカク</t>
    </rPh>
    <rPh sb="3" eb="5">
      <t>シンキ</t>
    </rPh>
    <rPh sb="6" eb="8">
      <t>テイシュツ</t>
    </rPh>
    <rPh sb="10" eb="12">
      <t>バアイ</t>
    </rPh>
    <rPh sb="17" eb="19">
      <t>ヘンコウ</t>
    </rPh>
    <rPh sb="19" eb="21">
      <t>ケイカク</t>
    </rPh>
    <rPh sb="24" eb="25">
      <t>サイ</t>
    </rPh>
    <rPh sb="25" eb="27">
      <t>テイシュツ</t>
    </rPh>
    <rPh sb="29" eb="31">
      <t>バアイ</t>
    </rPh>
    <rPh sb="36" eb="38">
      <t>キニュウ</t>
    </rPh>
    <rPh sb="47" eb="49">
      <t>ケイカク</t>
    </rPh>
    <rPh sb="50" eb="52">
      <t>ヘンコウ</t>
    </rPh>
    <rPh sb="55" eb="58">
      <t>サイテイシュツ</t>
    </rPh>
    <rPh sb="59" eb="61">
      <t>バアイ</t>
    </rPh>
    <rPh sb="62" eb="63">
      <t>ギョウ</t>
    </rPh>
    <rPh sb="64" eb="66">
      <t>ツイカ</t>
    </rPh>
    <rPh sb="68" eb="70">
      <t>ヘンコウ</t>
    </rPh>
    <rPh sb="72" eb="74">
      <t>ブブン</t>
    </rPh>
    <rPh sb="80" eb="82">
      <t>ヘンコウ</t>
    </rPh>
    <rPh sb="82" eb="83">
      <t>マエ</t>
    </rPh>
    <rPh sb="90" eb="93">
      <t>ヘンコウゴ</t>
    </rPh>
    <rPh sb="94" eb="96">
      <t>ナイヨウ</t>
    </rPh>
    <rPh sb="97" eb="99">
      <t>ツイカ</t>
    </rPh>
    <rPh sb="101" eb="102">
      <t>ギョウ</t>
    </rPh>
    <rPh sb="103" eb="105">
      <t>キニュウ</t>
    </rPh>
    <phoneticPr fontId="4"/>
  </si>
  <si>
    <t>都道府県</t>
    <rPh sb="0" eb="4">
      <t>トドウフケン</t>
    </rPh>
    <phoneticPr fontId="4"/>
  </si>
  <si>
    <t>「都道府県名」の欄は、当該計画の計画主体が属する都道府県名を記入すること。</t>
    <rPh sb="1" eb="5">
      <t>トドウフケン</t>
    </rPh>
    <rPh sb="5" eb="6">
      <t>メイ</t>
    </rPh>
    <rPh sb="8" eb="9">
      <t>ラン</t>
    </rPh>
    <rPh sb="11" eb="13">
      <t>トウガイ</t>
    </rPh>
    <rPh sb="13" eb="15">
      <t>ケイカク</t>
    </rPh>
    <rPh sb="16" eb="18">
      <t>ケイカク</t>
    </rPh>
    <rPh sb="18" eb="20">
      <t>シュタイ</t>
    </rPh>
    <rPh sb="21" eb="22">
      <t>ゾク</t>
    </rPh>
    <rPh sb="24" eb="26">
      <t>トドウ</t>
    </rPh>
    <rPh sb="26" eb="27">
      <t>フ</t>
    </rPh>
    <rPh sb="28" eb="29">
      <t>メイ</t>
    </rPh>
    <rPh sb="30" eb="32">
      <t>キニュウ</t>
    </rPh>
    <phoneticPr fontId="4"/>
  </si>
  <si>
    <t>計画主体</t>
    <rPh sb="0" eb="2">
      <t>ケイカク</t>
    </rPh>
    <rPh sb="2" eb="4">
      <t>シュタイ</t>
    </rPh>
    <phoneticPr fontId="4"/>
  </si>
  <si>
    <t>「計画主体名」の欄は、当該計画の計画主体名を記入すること。
　なお、共同申請の場合にあっては計画主体名に共同申請に係る計画主体を併記すること。</t>
    <rPh sb="1" eb="3">
      <t>ケイカク</t>
    </rPh>
    <rPh sb="3" eb="5">
      <t>シュタイ</t>
    </rPh>
    <rPh sb="5" eb="6">
      <t>メイ</t>
    </rPh>
    <rPh sb="8" eb="9">
      <t>ラン</t>
    </rPh>
    <rPh sb="11" eb="13">
      <t>トウガイ</t>
    </rPh>
    <rPh sb="13" eb="15">
      <t>ケイカク</t>
    </rPh>
    <rPh sb="16" eb="18">
      <t>ケイカク</t>
    </rPh>
    <rPh sb="18" eb="20">
      <t>シュタイ</t>
    </rPh>
    <rPh sb="20" eb="21">
      <t>メイ</t>
    </rPh>
    <rPh sb="22" eb="24">
      <t>キニュウ</t>
    </rPh>
    <rPh sb="34" eb="36">
      <t>キョウドウ</t>
    </rPh>
    <rPh sb="36" eb="38">
      <t>シンセイ</t>
    </rPh>
    <rPh sb="39" eb="41">
      <t>バアイ</t>
    </rPh>
    <rPh sb="46" eb="48">
      <t>ケイカク</t>
    </rPh>
    <rPh sb="48" eb="50">
      <t>シュタイ</t>
    </rPh>
    <rPh sb="50" eb="51">
      <t>メイ</t>
    </rPh>
    <rPh sb="52" eb="54">
      <t>キョウドウ</t>
    </rPh>
    <rPh sb="54" eb="56">
      <t>シンセイ</t>
    </rPh>
    <rPh sb="57" eb="58">
      <t>カカ</t>
    </rPh>
    <rPh sb="59" eb="61">
      <t>ケイカク</t>
    </rPh>
    <rPh sb="61" eb="63">
      <t>シュタイ</t>
    </rPh>
    <rPh sb="64" eb="66">
      <t>ヘイキ</t>
    </rPh>
    <phoneticPr fontId="4"/>
  </si>
  <si>
    <t>市町村名・地区名</t>
    <rPh sb="0" eb="3">
      <t>シチョウソン</t>
    </rPh>
    <rPh sb="3" eb="4">
      <t>メイ</t>
    </rPh>
    <rPh sb="5" eb="8">
      <t>チクメイ</t>
    </rPh>
    <phoneticPr fontId="4"/>
  </si>
  <si>
    <t>事業を実施する市町村名、地区名を記入すること。</t>
    <rPh sb="0" eb="2">
      <t>ジギョウ</t>
    </rPh>
    <rPh sb="3" eb="5">
      <t>ジッシ</t>
    </rPh>
    <rPh sb="7" eb="10">
      <t>シチョウソン</t>
    </rPh>
    <rPh sb="10" eb="11">
      <t>メイ</t>
    </rPh>
    <rPh sb="12" eb="15">
      <t>チクメイ</t>
    </rPh>
    <rPh sb="16" eb="18">
      <t>キニュウ</t>
    </rPh>
    <phoneticPr fontId="4"/>
  </si>
  <si>
    <t>地域指定状況</t>
    <rPh sb="0" eb="2">
      <t>チイキ</t>
    </rPh>
    <rPh sb="2" eb="4">
      <t>シテイ</t>
    </rPh>
    <rPh sb="4" eb="6">
      <t>ジョウキョウ</t>
    </rPh>
    <phoneticPr fontId="4"/>
  </si>
  <si>
    <t>事業を実施する地域の指定状況を記入すること。地域とは実施要領別記３別表１の交付額算定交付率欄に定める振興山村、過疎地域、離島振興対策実施地域、半島振興対策実施地域、特定農山村地域、特別豪雪地帯、急傾斜地畑地帯、奄美群島及び指定棚田地域とし、指定されている地域欄に「１」を記入すること。</t>
    <rPh sb="0" eb="2">
      <t>ジギョウ</t>
    </rPh>
    <rPh sb="3" eb="5">
      <t>ジッシ</t>
    </rPh>
    <rPh sb="7" eb="9">
      <t>チイキ</t>
    </rPh>
    <rPh sb="10" eb="12">
      <t>シテイ</t>
    </rPh>
    <rPh sb="12" eb="14">
      <t>ジョウキョウ</t>
    </rPh>
    <rPh sb="15" eb="17">
      <t>キニュウ</t>
    </rPh>
    <rPh sb="22" eb="24">
      <t>チイキ</t>
    </rPh>
    <rPh sb="26" eb="28">
      <t>ジッシ</t>
    </rPh>
    <rPh sb="28" eb="30">
      <t>ヨウリョウ</t>
    </rPh>
    <rPh sb="30" eb="32">
      <t>ベッキ</t>
    </rPh>
    <rPh sb="33" eb="35">
      <t>ベッピョウ</t>
    </rPh>
    <rPh sb="37" eb="40">
      <t>コウフガク</t>
    </rPh>
    <rPh sb="40" eb="42">
      <t>サンテイ</t>
    </rPh>
    <rPh sb="42" eb="45">
      <t>コウフリツ</t>
    </rPh>
    <rPh sb="45" eb="46">
      <t>ラン</t>
    </rPh>
    <rPh sb="47" eb="48">
      <t>サダ</t>
    </rPh>
    <rPh sb="50" eb="52">
      <t>シンコウ</t>
    </rPh>
    <rPh sb="52" eb="54">
      <t>サンソン</t>
    </rPh>
    <rPh sb="55" eb="57">
      <t>カソ</t>
    </rPh>
    <rPh sb="57" eb="59">
      <t>チイキ</t>
    </rPh>
    <rPh sb="60" eb="62">
      <t>リトウ</t>
    </rPh>
    <rPh sb="62" eb="64">
      <t>シンコウ</t>
    </rPh>
    <rPh sb="64" eb="66">
      <t>タイサク</t>
    </rPh>
    <rPh sb="66" eb="68">
      <t>ジッシ</t>
    </rPh>
    <rPh sb="68" eb="70">
      <t>チイキ</t>
    </rPh>
    <rPh sb="71" eb="73">
      <t>ハントウ</t>
    </rPh>
    <rPh sb="73" eb="75">
      <t>シンコウ</t>
    </rPh>
    <rPh sb="75" eb="77">
      <t>タイサク</t>
    </rPh>
    <rPh sb="77" eb="79">
      <t>ジッシ</t>
    </rPh>
    <rPh sb="79" eb="81">
      <t>チイキ</t>
    </rPh>
    <rPh sb="82" eb="84">
      <t>トクテイ</t>
    </rPh>
    <rPh sb="84" eb="87">
      <t>ノウサンソン</t>
    </rPh>
    <rPh sb="87" eb="89">
      <t>チイキ</t>
    </rPh>
    <rPh sb="120" eb="122">
      <t>シテイ</t>
    </rPh>
    <rPh sb="127" eb="129">
      <t>チイキ</t>
    </rPh>
    <rPh sb="129" eb="130">
      <t>ラン</t>
    </rPh>
    <rPh sb="135" eb="137">
      <t>キニュウ</t>
    </rPh>
    <phoneticPr fontId="4"/>
  </si>
  <si>
    <t>計画期間最終年度</t>
    <rPh sb="0" eb="2">
      <t>ケイカク</t>
    </rPh>
    <rPh sb="2" eb="4">
      <t>キカン</t>
    </rPh>
    <rPh sb="4" eb="6">
      <t>サイシュウ</t>
    </rPh>
    <rPh sb="6" eb="8">
      <t>ネンド</t>
    </rPh>
    <phoneticPr fontId="4"/>
  </si>
  <si>
    <t>活性化計画の期間の最終年度を記入すること。</t>
    <rPh sb="0" eb="3">
      <t>カッセイカ</t>
    </rPh>
    <rPh sb="3" eb="5">
      <t>ケイカク</t>
    </rPh>
    <rPh sb="6" eb="8">
      <t>キカン</t>
    </rPh>
    <rPh sb="9" eb="11">
      <t>サイシュウ</t>
    </rPh>
    <rPh sb="11" eb="13">
      <t>ネンド</t>
    </rPh>
    <rPh sb="14" eb="16">
      <t>キニュウ</t>
    </rPh>
    <phoneticPr fontId="4"/>
  </si>
  <si>
    <t>他の施策との連携</t>
    <rPh sb="0" eb="1">
      <t>タ</t>
    </rPh>
    <rPh sb="2" eb="4">
      <t>セサク</t>
    </rPh>
    <rPh sb="6" eb="8">
      <t>レンケイ</t>
    </rPh>
    <phoneticPr fontId="4"/>
  </si>
  <si>
    <t>離島振興計画</t>
    <rPh sb="0" eb="2">
      <t>リトウ</t>
    </rPh>
    <rPh sb="2" eb="4">
      <t>シンコウ</t>
    </rPh>
    <rPh sb="4" eb="6">
      <t>ケイカク</t>
    </rPh>
    <phoneticPr fontId="4"/>
  </si>
  <si>
    <t>離島振興法（昭和28年法律第72号）第4条第１項に規定する離島振興計画に基づいて実施する事業である場合は、「事業別内容」の項に「１」を記入すること。</t>
    <rPh sb="0" eb="2">
      <t>リトウ</t>
    </rPh>
    <rPh sb="2" eb="5">
      <t>シンコウホウ</t>
    </rPh>
    <rPh sb="6" eb="8">
      <t>ショウワ</t>
    </rPh>
    <rPh sb="10" eb="11">
      <t>ネン</t>
    </rPh>
    <rPh sb="11" eb="13">
      <t>ホウリツ</t>
    </rPh>
    <rPh sb="13" eb="14">
      <t>ダイ</t>
    </rPh>
    <rPh sb="16" eb="17">
      <t>ゴウ</t>
    </rPh>
    <rPh sb="18" eb="19">
      <t>ダイ</t>
    </rPh>
    <rPh sb="20" eb="21">
      <t>ジョウ</t>
    </rPh>
    <rPh sb="21" eb="22">
      <t>ダイ</t>
    </rPh>
    <rPh sb="23" eb="24">
      <t>コウ</t>
    </rPh>
    <rPh sb="25" eb="27">
      <t>キテイ</t>
    </rPh>
    <rPh sb="29" eb="31">
      <t>リトウ</t>
    </rPh>
    <rPh sb="31" eb="33">
      <t>シンコウ</t>
    </rPh>
    <rPh sb="33" eb="35">
      <t>ケイカク</t>
    </rPh>
    <rPh sb="36" eb="37">
      <t>モト</t>
    </rPh>
    <rPh sb="40" eb="42">
      <t>ジッシ</t>
    </rPh>
    <rPh sb="44" eb="46">
      <t>ジギョウ</t>
    </rPh>
    <rPh sb="49" eb="51">
      <t>バアイ</t>
    </rPh>
    <rPh sb="54" eb="57">
      <t>ジギョウベツ</t>
    </rPh>
    <rPh sb="57" eb="59">
      <t>ナイヨウ</t>
    </rPh>
    <rPh sb="61" eb="62">
      <t>コウ</t>
    </rPh>
    <rPh sb="67" eb="69">
      <t>キニュウ</t>
    </rPh>
    <phoneticPr fontId="4"/>
  </si>
  <si>
    <t>輸出促進条件整備事業</t>
    <rPh sb="0" eb="2">
      <t>ユシュツ</t>
    </rPh>
    <rPh sb="2" eb="4">
      <t>ソクシン</t>
    </rPh>
    <rPh sb="4" eb="6">
      <t>ジョウケン</t>
    </rPh>
    <rPh sb="6" eb="8">
      <t>セイビ</t>
    </rPh>
    <rPh sb="8" eb="10">
      <t>ジギョウ</t>
    </rPh>
    <phoneticPr fontId="4"/>
  </si>
  <si>
    <t>「輸出事業計画（ＧＦＰグローバル産地計画）の認定規程」（令和２年４月１日農林水産大臣決定）に基づく認定を受けたＧＦＰグローバル産地計画に従って実施する事業である場合は、「事業別内容」の項に「１」を記入すること。</t>
    <rPh sb="75" eb="77">
      <t>ジギョウ</t>
    </rPh>
    <rPh sb="80" eb="82">
      <t>バアイ</t>
    </rPh>
    <rPh sb="85" eb="88">
      <t>ジギョウベツ</t>
    </rPh>
    <rPh sb="88" eb="90">
      <t>ナイヨウ</t>
    </rPh>
    <rPh sb="92" eb="93">
      <t>コウ</t>
    </rPh>
    <rPh sb="98" eb="100">
      <t>キニュウ</t>
    </rPh>
    <phoneticPr fontId="4"/>
  </si>
  <si>
    <t>耕作放棄地の解消に向けた取組</t>
    <rPh sb="0" eb="2">
      <t>コウサク</t>
    </rPh>
    <rPh sb="2" eb="5">
      <t>ホウキチ</t>
    </rPh>
    <rPh sb="6" eb="8">
      <t>カイショウ</t>
    </rPh>
    <rPh sb="9" eb="10">
      <t>ム</t>
    </rPh>
    <rPh sb="12" eb="14">
      <t>トリクミ</t>
    </rPh>
    <phoneticPr fontId="4"/>
  </si>
  <si>
    <t>計画主体が耕作放棄地の解消に向けた取組を行う場合は、「事業別内容」の項に「１」を記入すること。
なお、耕作放棄地の解消に向けた取組を行う場合とは、計画主体が農業経営基盤強化促進法（昭和55年法律第65号）第５条に規定する農業経営基盤強化促進基本方針又は同法第６条に規定する農業経営基盤強化促進基本構想に沿って取組を実施している又は事業実施期間中に実施することが確実であると見込まれる場合とする。</t>
    <rPh sb="0" eb="2">
      <t>ケイカク</t>
    </rPh>
    <rPh sb="2" eb="4">
      <t>シュタイ</t>
    </rPh>
    <rPh sb="5" eb="7">
      <t>コウサク</t>
    </rPh>
    <rPh sb="7" eb="9">
      <t>ホウキ</t>
    </rPh>
    <rPh sb="9" eb="10">
      <t>チ</t>
    </rPh>
    <rPh sb="11" eb="13">
      <t>カイショウ</t>
    </rPh>
    <rPh sb="14" eb="15">
      <t>ム</t>
    </rPh>
    <rPh sb="17" eb="19">
      <t>トリクミ</t>
    </rPh>
    <rPh sb="20" eb="21">
      <t>オコナ</t>
    </rPh>
    <rPh sb="22" eb="24">
      <t>バアイ</t>
    </rPh>
    <rPh sb="27" eb="29">
      <t>ジギョウ</t>
    </rPh>
    <rPh sb="29" eb="30">
      <t>ベツ</t>
    </rPh>
    <rPh sb="30" eb="32">
      <t>ナイヨウ</t>
    </rPh>
    <rPh sb="34" eb="35">
      <t>コウ</t>
    </rPh>
    <rPh sb="40" eb="42">
      <t>キニュウ</t>
    </rPh>
    <phoneticPr fontId="4"/>
  </si>
  <si>
    <t>地域再生計画</t>
    <rPh sb="0" eb="2">
      <t>チイキ</t>
    </rPh>
    <rPh sb="2" eb="4">
      <t>サイセイ</t>
    </rPh>
    <rPh sb="4" eb="6">
      <t>ケイカク</t>
    </rPh>
    <phoneticPr fontId="4"/>
  </si>
  <si>
    <t>地域再生法（平成17年法律第24号）第５条第１項に規定する地域再生計画に位置づけられている事業である場合は、「事業別内容」の項に「１」を記入すること。</t>
    <rPh sb="0" eb="2">
      <t>チイキ</t>
    </rPh>
    <rPh sb="2" eb="5">
      <t>サイセイホウ</t>
    </rPh>
    <rPh sb="6" eb="8">
      <t>ヘイセイ</t>
    </rPh>
    <rPh sb="10" eb="11">
      <t>ネン</t>
    </rPh>
    <rPh sb="11" eb="13">
      <t>ホウリツ</t>
    </rPh>
    <rPh sb="13" eb="14">
      <t>ダイ</t>
    </rPh>
    <rPh sb="16" eb="17">
      <t>ゴウ</t>
    </rPh>
    <rPh sb="18" eb="19">
      <t>ダイ</t>
    </rPh>
    <rPh sb="20" eb="21">
      <t>ジョウ</t>
    </rPh>
    <rPh sb="21" eb="22">
      <t>ダイ</t>
    </rPh>
    <rPh sb="23" eb="24">
      <t>コウ</t>
    </rPh>
    <rPh sb="25" eb="27">
      <t>キテイ</t>
    </rPh>
    <rPh sb="29" eb="31">
      <t>チイキ</t>
    </rPh>
    <rPh sb="31" eb="33">
      <t>サイセイ</t>
    </rPh>
    <rPh sb="33" eb="35">
      <t>ケイカク</t>
    </rPh>
    <rPh sb="36" eb="38">
      <t>イチ</t>
    </rPh>
    <rPh sb="45" eb="47">
      <t>ジギョウ</t>
    </rPh>
    <rPh sb="50" eb="52">
      <t>バアイ</t>
    </rPh>
    <rPh sb="55" eb="57">
      <t>ジギョウ</t>
    </rPh>
    <rPh sb="57" eb="58">
      <t>ベツ</t>
    </rPh>
    <rPh sb="58" eb="60">
      <t>ナイヨウ</t>
    </rPh>
    <rPh sb="62" eb="63">
      <t>コウ</t>
    </rPh>
    <rPh sb="68" eb="70">
      <t>キニュウ</t>
    </rPh>
    <phoneticPr fontId="4"/>
  </si>
  <si>
    <t>まち・ひと・しごと創生寄附活用事業</t>
    <phoneticPr fontId="4"/>
  </si>
  <si>
    <t>地域再生法第５条第４項第２号に規定するまち・ひと・しごと創生寄附活用事業として行う事業である場合は、「事業別内容」の項に「１」を記入すること。</t>
    <rPh sb="0" eb="2">
      <t>チイキ</t>
    </rPh>
    <rPh sb="2" eb="5">
      <t>サイセイホウ</t>
    </rPh>
    <rPh sb="5" eb="6">
      <t>ダイ</t>
    </rPh>
    <rPh sb="7" eb="8">
      <t>ジョウ</t>
    </rPh>
    <rPh sb="8" eb="9">
      <t>ダイ</t>
    </rPh>
    <rPh sb="10" eb="11">
      <t>コウ</t>
    </rPh>
    <rPh sb="11" eb="12">
      <t>ダイ</t>
    </rPh>
    <rPh sb="13" eb="14">
      <t>ゴウ</t>
    </rPh>
    <rPh sb="15" eb="17">
      <t>キテイ</t>
    </rPh>
    <rPh sb="28" eb="30">
      <t>ソウセイ</t>
    </rPh>
    <rPh sb="30" eb="32">
      <t>キフ</t>
    </rPh>
    <rPh sb="32" eb="34">
      <t>カツヨウ</t>
    </rPh>
    <rPh sb="34" eb="36">
      <t>ジギョウ</t>
    </rPh>
    <rPh sb="39" eb="40">
      <t>オコナ</t>
    </rPh>
    <rPh sb="41" eb="43">
      <t>ジギョウ</t>
    </rPh>
    <rPh sb="46" eb="48">
      <t>バアイ</t>
    </rPh>
    <rPh sb="51" eb="54">
      <t>ジギョウベツ</t>
    </rPh>
    <rPh sb="54" eb="56">
      <t>ナイヨウ</t>
    </rPh>
    <rPh sb="58" eb="59">
      <t>コウ</t>
    </rPh>
    <rPh sb="64" eb="66">
      <t>キニュウ</t>
    </rPh>
    <phoneticPr fontId="4"/>
  </si>
  <si>
    <t>定住自立圏共生ビジョン</t>
    <rPh sb="0" eb="2">
      <t>テイジュウ</t>
    </rPh>
    <rPh sb="2" eb="5">
      <t>ジリツケン</t>
    </rPh>
    <rPh sb="5" eb="7">
      <t>キョウセイ</t>
    </rPh>
    <phoneticPr fontId="4"/>
  </si>
  <si>
    <t>定住自立圏構想推進要綱（平成20年12月26日総行応第39号総務事務次官通知）第６に規定する定住自立圏共生ビジョンに位置付けられている事業である場合は、「事業別内容」の項に「１」を記入すること。</t>
    <rPh sb="0" eb="2">
      <t>テイジュウ</t>
    </rPh>
    <rPh sb="2" eb="5">
      <t>ジリツケン</t>
    </rPh>
    <rPh sb="5" eb="7">
      <t>コウソウ</t>
    </rPh>
    <rPh sb="7" eb="9">
      <t>スイシン</t>
    </rPh>
    <rPh sb="9" eb="11">
      <t>ヨウコウ</t>
    </rPh>
    <rPh sb="12" eb="14">
      <t>ヘイセイ</t>
    </rPh>
    <rPh sb="16" eb="17">
      <t>ネン</t>
    </rPh>
    <rPh sb="19" eb="20">
      <t>ガツ</t>
    </rPh>
    <rPh sb="22" eb="23">
      <t>ニチ</t>
    </rPh>
    <phoneticPr fontId="4"/>
  </si>
  <si>
    <t>国土強靱化施策</t>
    <rPh sb="0" eb="2">
      <t>コクド</t>
    </rPh>
    <rPh sb="2" eb="5">
      <t>キョウジンカ</t>
    </rPh>
    <rPh sb="5" eb="7">
      <t>セサク</t>
    </rPh>
    <phoneticPr fontId="4"/>
  </si>
  <si>
    <t>強くしなやかな国民生活の実現を図るための防災・減災等に資する国土強靱化基本法（平成25年法律第95号）第13条に規定する国土強靱化地域計画に位置付けられている事業である場合には、「事業別内容」の項に「１」を記入すること。</t>
    <rPh sb="72" eb="73">
      <t>ツ</t>
    </rPh>
    <phoneticPr fontId="4"/>
  </si>
  <si>
    <t>福祉、教育、観光等と連携した地域活性化に向けた取組</t>
    <rPh sb="0" eb="2">
      <t>フクシ</t>
    </rPh>
    <rPh sb="3" eb="5">
      <t>キョウイク</t>
    </rPh>
    <rPh sb="6" eb="8">
      <t>カンコウ</t>
    </rPh>
    <rPh sb="8" eb="9">
      <t>トウ</t>
    </rPh>
    <rPh sb="10" eb="12">
      <t>レンケイ</t>
    </rPh>
    <rPh sb="14" eb="16">
      <t>チイキ</t>
    </rPh>
    <rPh sb="16" eb="19">
      <t>カッセイカ</t>
    </rPh>
    <rPh sb="20" eb="21">
      <t>ム</t>
    </rPh>
    <rPh sb="23" eb="25">
      <t>トリクミ</t>
    </rPh>
    <phoneticPr fontId="4"/>
  </si>
  <si>
    <t>農山漁村の共生・対流等に係る連携プロジェクトに関連した取組に該当する場合は、「事業別内容」の項に「子ども農山漁村交流プロジェクトの取組」は「１」、「高齢者の生きがい及び障害者の就労雇用を目的とする福祉農園等の開設整備にかかる取組」は「２」、「農泊地域協議会（別記４第１に規定する地域協議会）と連携した取組」は「３」、「「みんなの廃校」プロジェクトの取組」は「４」、「重点『道の駅』の取組」は「５」、「ジオパークによる地域活性化の取組」は「６」、「世界農業遺産・日本農業遺産による地域活性化の取組」は「７」、「世界かんがい施設遺産による地域活性化の取組」は「８」を記入すること。</t>
    <phoneticPr fontId="4"/>
  </si>
  <si>
    <t>女性の能力の積極的な活用に向けた取組</t>
    <rPh sb="0" eb="2">
      <t>ジョセイ</t>
    </rPh>
    <rPh sb="3" eb="5">
      <t>ノウリョク</t>
    </rPh>
    <rPh sb="6" eb="9">
      <t>セッキョクテキ</t>
    </rPh>
    <rPh sb="10" eb="12">
      <t>カツヨウ</t>
    </rPh>
    <rPh sb="13" eb="14">
      <t>ム</t>
    </rPh>
    <rPh sb="16" eb="18">
      <t>トリクミ</t>
    </rPh>
    <phoneticPr fontId="4"/>
  </si>
  <si>
    <t>農林水産業及び農山漁村の活性化のための女性の能力の積極的な活用について（平成24年４月20日付け経営第3691号農林水産事務次官依命通知）の基本方針に基づいた取組である場合は、「事業別内容」の項に「１」を記入すること。</t>
    <rPh sb="0" eb="2">
      <t>ノウリン</t>
    </rPh>
    <rPh sb="2" eb="5">
      <t>スイサンギョウ</t>
    </rPh>
    <rPh sb="5" eb="6">
      <t>オヨ</t>
    </rPh>
    <rPh sb="7" eb="11">
      <t>ノウサンギョソン</t>
    </rPh>
    <rPh sb="12" eb="15">
      <t>カッセイカ</t>
    </rPh>
    <rPh sb="19" eb="21">
      <t>ジョセイ</t>
    </rPh>
    <rPh sb="22" eb="24">
      <t>ノウリョク</t>
    </rPh>
    <rPh sb="25" eb="28">
      <t>セッキョクテキ</t>
    </rPh>
    <rPh sb="29" eb="31">
      <t>カツヨウ</t>
    </rPh>
    <rPh sb="36" eb="38">
      <t>ヘイセイ</t>
    </rPh>
    <rPh sb="40" eb="41">
      <t>ネン</t>
    </rPh>
    <rPh sb="42" eb="43">
      <t>ガツ</t>
    </rPh>
    <rPh sb="45" eb="46">
      <t>ニチ</t>
    </rPh>
    <rPh sb="46" eb="47">
      <t>ツ</t>
    </rPh>
    <rPh sb="48" eb="50">
      <t>ケイエイ</t>
    </rPh>
    <rPh sb="50" eb="51">
      <t>ダイ</t>
    </rPh>
    <rPh sb="55" eb="56">
      <t>ゴウ</t>
    </rPh>
    <rPh sb="56" eb="58">
      <t>ノウリン</t>
    </rPh>
    <rPh sb="58" eb="60">
      <t>スイサン</t>
    </rPh>
    <rPh sb="60" eb="62">
      <t>ジム</t>
    </rPh>
    <rPh sb="62" eb="64">
      <t>ジカン</t>
    </rPh>
    <rPh sb="64" eb="66">
      <t>イメイ</t>
    </rPh>
    <rPh sb="66" eb="68">
      <t>ツウチ</t>
    </rPh>
    <rPh sb="70" eb="72">
      <t>キホン</t>
    </rPh>
    <rPh sb="72" eb="74">
      <t>ホウシン</t>
    </rPh>
    <rPh sb="75" eb="76">
      <t>モト</t>
    </rPh>
    <rPh sb="79" eb="81">
      <t>トリクミ</t>
    </rPh>
    <rPh sb="84" eb="86">
      <t>バアイ</t>
    </rPh>
    <rPh sb="89" eb="92">
      <t>ジギョウベツ</t>
    </rPh>
    <rPh sb="92" eb="94">
      <t>ナイヨウ</t>
    </rPh>
    <rPh sb="96" eb="97">
      <t>コウ</t>
    </rPh>
    <rPh sb="102" eb="104">
      <t>キニュウ</t>
    </rPh>
    <phoneticPr fontId="4"/>
  </si>
  <si>
    <t>地域別農業振興計画</t>
    <rPh sb="0" eb="3">
      <t>チイキベツ</t>
    </rPh>
    <rPh sb="3" eb="5">
      <t>ノウギョウ</t>
    </rPh>
    <rPh sb="5" eb="7">
      <t>シンコウ</t>
    </rPh>
    <rPh sb="7" eb="9">
      <t>ケイカク</t>
    </rPh>
    <phoneticPr fontId="4"/>
  </si>
  <si>
    <t>中山間地農業ルネッサンス事業実施要綱に定める地域別農業振興計画の支援事業に本事業を位置づけている場合は、「事業別内容」の項に「１」を記入すること。</t>
    <rPh sb="0" eb="14">
      <t>\</t>
    </rPh>
    <rPh sb="14" eb="16">
      <t>ジッシ</t>
    </rPh>
    <rPh sb="16" eb="18">
      <t>ヨウコウ</t>
    </rPh>
    <rPh sb="19" eb="20">
      <t>サダ</t>
    </rPh>
    <rPh sb="22" eb="25">
      <t>チイキベツ</t>
    </rPh>
    <rPh sb="25" eb="27">
      <t>ノウギョウ</t>
    </rPh>
    <rPh sb="27" eb="29">
      <t>シンコウ</t>
    </rPh>
    <rPh sb="29" eb="31">
      <t>ケイカク</t>
    </rPh>
    <rPh sb="32" eb="34">
      <t>シエン</t>
    </rPh>
    <rPh sb="34" eb="36">
      <t>ジギョウ</t>
    </rPh>
    <rPh sb="37" eb="38">
      <t>ホン</t>
    </rPh>
    <rPh sb="38" eb="40">
      <t>ジギョウ</t>
    </rPh>
    <rPh sb="41" eb="43">
      <t>イチ</t>
    </rPh>
    <rPh sb="48" eb="50">
      <t>バアイ</t>
    </rPh>
    <phoneticPr fontId="4"/>
  </si>
  <si>
    <t>次世代農業農村振興計画</t>
    <phoneticPr fontId="4"/>
  </si>
  <si>
    <t>国営農地再編整備事業実施要綱に定める次世代農業農村振興計画に本事業を位置づけている場合は、「事業別内容」の項に「１」を記入すること。</t>
    <phoneticPr fontId="4"/>
  </si>
  <si>
    <t>指定棚田地域振興活動計画</t>
    <rPh sb="0" eb="2">
      <t>シテイ</t>
    </rPh>
    <rPh sb="2" eb="4">
      <t>タナダ</t>
    </rPh>
    <rPh sb="4" eb="6">
      <t>チイキ</t>
    </rPh>
    <rPh sb="6" eb="8">
      <t>シンコウ</t>
    </rPh>
    <rPh sb="8" eb="10">
      <t>カツドウ</t>
    </rPh>
    <rPh sb="10" eb="12">
      <t>ケイカク</t>
    </rPh>
    <phoneticPr fontId="4"/>
  </si>
  <si>
    <t>棚田地域振興法（令和元年法律第42号）第８条第２項に定める指定棚田地域振興活動計画に、本事業を位置づけている場合は、「事業別内容」の項に「１」を記入すること。</t>
    <rPh sb="0" eb="2">
      <t>タナダ</t>
    </rPh>
    <rPh sb="2" eb="4">
      <t>チイキ</t>
    </rPh>
    <rPh sb="4" eb="6">
      <t>シンコウ</t>
    </rPh>
    <rPh sb="6" eb="7">
      <t>ホウ</t>
    </rPh>
    <rPh sb="8" eb="10">
      <t>レイワ</t>
    </rPh>
    <rPh sb="10" eb="12">
      <t>ガンネン</t>
    </rPh>
    <rPh sb="12" eb="14">
      <t>ホウリツ</t>
    </rPh>
    <rPh sb="14" eb="15">
      <t>ダイ</t>
    </rPh>
    <rPh sb="17" eb="18">
      <t>ゴウ</t>
    </rPh>
    <rPh sb="19" eb="20">
      <t>ダイ</t>
    </rPh>
    <rPh sb="21" eb="22">
      <t>ジョウ</t>
    </rPh>
    <rPh sb="22" eb="23">
      <t>ダイ</t>
    </rPh>
    <rPh sb="24" eb="25">
      <t>コウ</t>
    </rPh>
    <rPh sb="26" eb="27">
      <t>サダ</t>
    </rPh>
    <rPh sb="29" eb="31">
      <t>シテイ</t>
    </rPh>
    <rPh sb="31" eb="33">
      <t>タナダ</t>
    </rPh>
    <rPh sb="33" eb="35">
      <t>チイキ</t>
    </rPh>
    <rPh sb="35" eb="37">
      <t>シンコウ</t>
    </rPh>
    <rPh sb="37" eb="39">
      <t>カツドウ</t>
    </rPh>
    <rPh sb="39" eb="41">
      <t>ケイカク</t>
    </rPh>
    <phoneticPr fontId="4"/>
  </si>
  <si>
    <t>みどりの食料システム法に基づく取組</t>
    <rPh sb="4" eb="6">
      <t>ショクリョウ</t>
    </rPh>
    <rPh sb="10" eb="11">
      <t>ホウ</t>
    </rPh>
    <rPh sb="12" eb="13">
      <t>モト</t>
    </rPh>
    <rPh sb="15" eb="17">
      <t>トリクミ</t>
    </rPh>
    <phoneticPr fontId="4"/>
  </si>
  <si>
    <t>「デジ活」中山間地域</t>
    <rPh sb="3" eb="4">
      <t>カツ</t>
    </rPh>
    <rPh sb="5" eb="6">
      <t>チュウ</t>
    </rPh>
    <rPh sb="6" eb="8">
      <t>サンカン</t>
    </rPh>
    <rPh sb="8" eb="10">
      <t>チイキ</t>
    </rPh>
    <phoneticPr fontId="4"/>
  </si>
  <si>
    <t>デジタル田園都市国家構想総合戦略（令和４年12月23日閣議決定）に規定する「デジ活」中山間地域として登録されている中山間地域等（その地域内において農林水産業又はその関連産業が営まれている中山間地域等に限る。）又はデジタル技術を活用しつつ、地域内外の多様な関係者が参加・連携し、及び多様な施策と連携して地域の社会課題の解決及び活性化が図られている地域（その地域内において農林水産業又はその関連産業が営まれている地域に限る。）において実施される取組である場合は、「事業別内容」の項に「１」を記入すること。</t>
    <phoneticPr fontId="4"/>
  </si>
  <si>
    <t>事業メニュー番号</t>
    <rPh sb="0" eb="2">
      <t>ジギョウ</t>
    </rPh>
    <rPh sb="6" eb="8">
      <t>バンゴウ</t>
    </rPh>
    <phoneticPr fontId="4"/>
  </si>
  <si>
    <t>事業メニュー番号は、実施要領別記３別表２のものとし、「創意工夫発揮事業」は「８０」、「農山漁村活性化施設整備附帯事業」は「８１」とすること。</t>
    <rPh sb="14" eb="16">
      <t>ベッキ</t>
    </rPh>
    <phoneticPr fontId="4"/>
  </si>
  <si>
    <t>事業メニュー名</t>
    <rPh sb="0" eb="2">
      <t>ジギョウ</t>
    </rPh>
    <rPh sb="6" eb="7">
      <t>メイ</t>
    </rPh>
    <phoneticPr fontId="4"/>
  </si>
  <si>
    <t>①事業メニュー名は実施要領別記３別表２の事業メニュー名、「創意工夫発揮事業」又は「農山漁村活性化施設整備附帯事業」を正確に記入すること。</t>
    <rPh sb="1" eb="3">
      <t>ジギョウ</t>
    </rPh>
    <rPh sb="7" eb="8">
      <t>メイ</t>
    </rPh>
    <rPh sb="9" eb="11">
      <t>ジッシ</t>
    </rPh>
    <rPh sb="11" eb="13">
      <t>ヨウリョウ</t>
    </rPh>
    <rPh sb="13" eb="15">
      <t>ベッキ</t>
    </rPh>
    <rPh sb="16" eb="18">
      <t>ベッピョウ</t>
    </rPh>
    <rPh sb="20" eb="22">
      <t>ジギョウ</t>
    </rPh>
    <rPh sb="26" eb="27">
      <t>メイ</t>
    </rPh>
    <rPh sb="29" eb="33">
      <t>ソウイクフウ</t>
    </rPh>
    <rPh sb="33" eb="35">
      <t>ハッキ</t>
    </rPh>
    <rPh sb="35" eb="37">
      <t>ジギョウ</t>
    </rPh>
    <rPh sb="38" eb="39">
      <t>マタ</t>
    </rPh>
    <rPh sb="41" eb="43">
      <t>ノウサン</t>
    </rPh>
    <rPh sb="43" eb="45">
      <t>ギョソン</t>
    </rPh>
    <rPh sb="45" eb="48">
      <t>カッセイカ</t>
    </rPh>
    <rPh sb="48" eb="50">
      <t>シセツ</t>
    </rPh>
    <rPh sb="50" eb="52">
      <t>セイビ</t>
    </rPh>
    <rPh sb="52" eb="54">
      <t>フタイ</t>
    </rPh>
    <rPh sb="54" eb="56">
      <t>ジギョウ</t>
    </rPh>
    <rPh sb="58" eb="60">
      <t>セイカク</t>
    </rPh>
    <rPh sb="61" eb="63">
      <t>キニュウ</t>
    </rPh>
    <phoneticPr fontId="4"/>
  </si>
  <si>
    <t>②複数の施設等の整備を計画する場合は、原則一つの事業メニュー毎、また、一つの事業メニューの実施が複数の要件類別、支援及び事業内容（以下「要件類別等」という。）に該当する場合には要件類別等毎に一行で記入すること。
ただし、一つの事業メニューの実施が複数の要件類別等に該当する場合において、交付額算定交付率が同じ要件類別等にあっては、「要件類別等番号」の欄のみを複数の行に番号を記載し、これ以外の欄は一行でまとめて記入しても構わない。</t>
    <rPh sb="1" eb="3">
      <t>フクスウ</t>
    </rPh>
    <rPh sb="4" eb="6">
      <t>シセツ</t>
    </rPh>
    <rPh sb="6" eb="7">
      <t>トウ</t>
    </rPh>
    <rPh sb="8" eb="10">
      <t>セイビ</t>
    </rPh>
    <rPh sb="11" eb="13">
      <t>ケイカク</t>
    </rPh>
    <rPh sb="15" eb="17">
      <t>バアイ</t>
    </rPh>
    <rPh sb="19" eb="21">
      <t>ゲンソク</t>
    </rPh>
    <rPh sb="21" eb="22">
      <t>ヒト</t>
    </rPh>
    <rPh sb="24" eb="26">
      <t>ジギョウ</t>
    </rPh>
    <rPh sb="30" eb="31">
      <t>ゴト</t>
    </rPh>
    <rPh sb="35" eb="36">
      <t>ヒト</t>
    </rPh>
    <rPh sb="38" eb="40">
      <t>ジギョウ</t>
    </rPh>
    <rPh sb="45" eb="47">
      <t>ジッシ</t>
    </rPh>
    <rPh sb="48" eb="50">
      <t>フクスウ</t>
    </rPh>
    <rPh sb="51" eb="53">
      <t>ヨウケン</t>
    </rPh>
    <rPh sb="53" eb="55">
      <t>ルイベツ</t>
    </rPh>
    <rPh sb="56" eb="58">
      <t>シエン</t>
    </rPh>
    <rPh sb="58" eb="59">
      <t>オヨ</t>
    </rPh>
    <rPh sb="60" eb="62">
      <t>ジギョウ</t>
    </rPh>
    <rPh sb="62" eb="64">
      <t>ナイヨウ</t>
    </rPh>
    <rPh sb="65" eb="67">
      <t>イカ</t>
    </rPh>
    <rPh sb="68" eb="70">
      <t>ヨウケン</t>
    </rPh>
    <rPh sb="70" eb="72">
      <t>ルイベツ</t>
    </rPh>
    <rPh sb="72" eb="73">
      <t>トウ</t>
    </rPh>
    <rPh sb="80" eb="82">
      <t>ガイトウ</t>
    </rPh>
    <rPh sb="84" eb="86">
      <t>バアイ</t>
    </rPh>
    <rPh sb="88" eb="90">
      <t>ヨウケン</t>
    </rPh>
    <rPh sb="90" eb="92">
      <t>ルイベツ</t>
    </rPh>
    <rPh sb="92" eb="93">
      <t>トウ</t>
    </rPh>
    <rPh sb="93" eb="94">
      <t>ゴト</t>
    </rPh>
    <rPh sb="95" eb="96">
      <t>イチ</t>
    </rPh>
    <rPh sb="96" eb="97">
      <t>ギョウ</t>
    </rPh>
    <rPh sb="98" eb="100">
      <t>キニュウ</t>
    </rPh>
    <rPh sb="130" eb="131">
      <t>トウ</t>
    </rPh>
    <rPh sb="158" eb="159">
      <t>トウ</t>
    </rPh>
    <rPh sb="170" eb="171">
      <t>トウ</t>
    </rPh>
    <phoneticPr fontId="4"/>
  </si>
  <si>
    <t>③実施要領別記３別表２の事業メニュー⑬高生産性農業用機械施設により活動火山対策特別措置法（昭和４８年法律第６１号）第１９条第１項に規定する防災営農施設整備計画に基づく洗浄機械又は飼料作物栽培管理機械施設の整備を行う場合は「事業メニュー名」の欄に「高生産性農業用機械施設（活動火山対策事業）」と記入すること。</t>
    <rPh sb="1" eb="3">
      <t>ジッシ</t>
    </rPh>
    <rPh sb="3" eb="5">
      <t>ヨウリョウ</t>
    </rPh>
    <rPh sb="5" eb="7">
      <t>ベッキ</t>
    </rPh>
    <rPh sb="8" eb="10">
      <t>ベッピョウ</t>
    </rPh>
    <rPh sb="12" eb="14">
      <t>ジギョウ</t>
    </rPh>
    <rPh sb="18" eb="30">
      <t>13</t>
    </rPh>
    <rPh sb="33" eb="35">
      <t>カツドウ</t>
    </rPh>
    <rPh sb="35" eb="37">
      <t>カザン</t>
    </rPh>
    <rPh sb="37" eb="39">
      <t>タイサク</t>
    </rPh>
    <rPh sb="39" eb="41">
      <t>トクベツ</t>
    </rPh>
    <rPh sb="41" eb="44">
      <t>ソチホウ</t>
    </rPh>
    <rPh sb="45" eb="47">
      <t>ショウワ</t>
    </rPh>
    <rPh sb="49" eb="50">
      <t>ネン</t>
    </rPh>
    <rPh sb="50" eb="52">
      <t>ホウリツ</t>
    </rPh>
    <rPh sb="52" eb="53">
      <t>ダイ</t>
    </rPh>
    <rPh sb="55" eb="56">
      <t>ゴウ</t>
    </rPh>
    <rPh sb="57" eb="58">
      <t>ダイ</t>
    </rPh>
    <rPh sb="60" eb="61">
      <t>ジョウ</t>
    </rPh>
    <rPh sb="61" eb="62">
      <t>ダイ</t>
    </rPh>
    <rPh sb="63" eb="64">
      <t>コウ</t>
    </rPh>
    <rPh sb="65" eb="67">
      <t>キテイ</t>
    </rPh>
    <rPh sb="69" eb="71">
      <t>ボウサイ</t>
    </rPh>
    <rPh sb="71" eb="73">
      <t>エイノウ</t>
    </rPh>
    <rPh sb="73" eb="75">
      <t>シセツ</t>
    </rPh>
    <rPh sb="75" eb="77">
      <t>セイビ</t>
    </rPh>
    <rPh sb="77" eb="79">
      <t>ケイカク</t>
    </rPh>
    <rPh sb="80" eb="81">
      <t>モト</t>
    </rPh>
    <rPh sb="83" eb="85">
      <t>センジョウ</t>
    </rPh>
    <rPh sb="85" eb="87">
      <t>キカイ</t>
    </rPh>
    <rPh sb="87" eb="88">
      <t>マタ</t>
    </rPh>
    <rPh sb="89" eb="91">
      <t>シリョウ</t>
    </rPh>
    <rPh sb="91" eb="93">
      <t>サクモツ</t>
    </rPh>
    <rPh sb="93" eb="95">
      <t>サイバイ</t>
    </rPh>
    <rPh sb="95" eb="97">
      <t>カンリ</t>
    </rPh>
    <rPh sb="97" eb="99">
      <t>キカイ</t>
    </rPh>
    <rPh sb="99" eb="101">
      <t>シセツ</t>
    </rPh>
    <rPh sb="102" eb="104">
      <t>セイビ</t>
    </rPh>
    <rPh sb="105" eb="106">
      <t>オコナ</t>
    </rPh>
    <rPh sb="107" eb="109">
      <t>バアイ</t>
    </rPh>
    <rPh sb="111" eb="113">
      <t>ジギョウ</t>
    </rPh>
    <rPh sb="117" eb="118">
      <t>メイ</t>
    </rPh>
    <rPh sb="120" eb="121">
      <t>ラン</t>
    </rPh>
    <rPh sb="123" eb="127">
      <t>コウセイサンセイ</t>
    </rPh>
    <rPh sb="127" eb="130">
      <t>ノウギョウヨウ</t>
    </rPh>
    <rPh sb="130" eb="132">
      <t>キカイ</t>
    </rPh>
    <rPh sb="132" eb="134">
      <t>シセツ</t>
    </rPh>
    <rPh sb="135" eb="137">
      <t>カツドウ</t>
    </rPh>
    <rPh sb="137" eb="139">
      <t>カザン</t>
    </rPh>
    <rPh sb="139" eb="141">
      <t>タイサク</t>
    </rPh>
    <rPh sb="141" eb="143">
      <t>ジギョウ</t>
    </rPh>
    <rPh sb="146" eb="148">
      <t>キニュウ</t>
    </rPh>
    <phoneticPr fontId="4"/>
  </si>
  <si>
    <t>要件類別等番号</t>
    <rPh sb="0" eb="2">
      <t>ヨウケン</t>
    </rPh>
    <rPh sb="2" eb="4">
      <t>ルイベツ</t>
    </rPh>
    <rPh sb="4" eb="5">
      <t>トウ</t>
    </rPh>
    <rPh sb="5" eb="7">
      <t>バンゴウ</t>
    </rPh>
    <phoneticPr fontId="4"/>
  </si>
  <si>
    <t>実施しようとする実施要領別記３別表３の事業メニューに対応する要件類別等の番号を記入すること。
なお、「創意工夫発揮事業」及び「農山漁村活性化施設整備附帯事業」に係る要件類別等については、これらを一体的に行うことにより効果が増大される事業メニューに係る要件類別等（複数の事業メニューの効果を増大する場合は代表の事業メニューの要件類別等）を記入すること。</t>
    <rPh sb="0" eb="2">
      <t>ジッシ</t>
    </rPh>
    <rPh sb="8" eb="10">
      <t>ジッシ</t>
    </rPh>
    <rPh sb="10" eb="12">
      <t>ヨウリョウ</t>
    </rPh>
    <rPh sb="12" eb="14">
      <t>ベッキ</t>
    </rPh>
    <rPh sb="15" eb="17">
      <t>ベッピョウ</t>
    </rPh>
    <rPh sb="19" eb="21">
      <t>ジギョウ</t>
    </rPh>
    <rPh sb="26" eb="28">
      <t>タイオウ</t>
    </rPh>
    <rPh sb="30" eb="32">
      <t>ヨウケン</t>
    </rPh>
    <rPh sb="32" eb="34">
      <t>ルイベツ</t>
    </rPh>
    <rPh sb="34" eb="35">
      <t>トウ</t>
    </rPh>
    <rPh sb="36" eb="38">
      <t>バンゴウ</t>
    </rPh>
    <rPh sb="39" eb="41">
      <t>キニュウ</t>
    </rPh>
    <rPh sb="51" eb="55">
      <t>ソウイクフウ</t>
    </rPh>
    <rPh sb="55" eb="57">
      <t>ハッキ</t>
    </rPh>
    <rPh sb="57" eb="59">
      <t>ジギョウ</t>
    </rPh>
    <rPh sb="60" eb="61">
      <t>オヨ</t>
    </rPh>
    <rPh sb="63" eb="65">
      <t>ノウサン</t>
    </rPh>
    <rPh sb="65" eb="67">
      <t>ギョソン</t>
    </rPh>
    <rPh sb="67" eb="70">
      <t>カッセイカ</t>
    </rPh>
    <rPh sb="70" eb="72">
      <t>シセツ</t>
    </rPh>
    <rPh sb="72" eb="74">
      <t>セイビ</t>
    </rPh>
    <rPh sb="74" eb="76">
      <t>フタイ</t>
    </rPh>
    <rPh sb="76" eb="78">
      <t>ジギョウ</t>
    </rPh>
    <rPh sb="80" eb="81">
      <t>カカ</t>
    </rPh>
    <rPh sb="82" eb="84">
      <t>ヨウケン</t>
    </rPh>
    <rPh sb="84" eb="86">
      <t>ルイベツ</t>
    </rPh>
    <rPh sb="86" eb="87">
      <t>トウ</t>
    </rPh>
    <rPh sb="97" eb="100">
      <t>イッタイテキ</t>
    </rPh>
    <rPh sb="101" eb="102">
      <t>オコナ</t>
    </rPh>
    <rPh sb="108" eb="110">
      <t>コウカ</t>
    </rPh>
    <rPh sb="111" eb="113">
      <t>ゾウダイ</t>
    </rPh>
    <rPh sb="116" eb="118">
      <t>ジギョウ</t>
    </rPh>
    <rPh sb="123" eb="124">
      <t>カカ</t>
    </rPh>
    <rPh sb="125" eb="127">
      <t>ヨウケン</t>
    </rPh>
    <rPh sb="127" eb="129">
      <t>ルイベツ</t>
    </rPh>
    <rPh sb="129" eb="130">
      <t>トウ</t>
    </rPh>
    <rPh sb="131" eb="133">
      <t>フクスウ</t>
    </rPh>
    <rPh sb="134" eb="136">
      <t>ジギョウ</t>
    </rPh>
    <rPh sb="141" eb="143">
      <t>コウカ</t>
    </rPh>
    <rPh sb="144" eb="146">
      <t>ゾウダイ</t>
    </rPh>
    <rPh sb="148" eb="150">
      <t>バアイ</t>
    </rPh>
    <rPh sb="151" eb="153">
      <t>ダイヒョウ</t>
    </rPh>
    <rPh sb="154" eb="156">
      <t>ジギョウ</t>
    </rPh>
    <rPh sb="161" eb="163">
      <t>ヨウケン</t>
    </rPh>
    <rPh sb="163" eb="165">
      <t>ルイベツ</t>
    </rPh>
    <rPh sb="165" eb="166">
      <t>トウ</t>
    </rPh>
    <rPh sb="168" eb="170">
      <t>キニュウ</t>
    </rPh>
    <phoneticPr fontId="4"/>
  </si>
  <si>
    <t>事業内容及び事業量</t>
    <rPh sb="0" eb="2">
      <t>ジギョウ</t>
    </rPh>
    <rPh sb="2" eb="4">
      <t>ナイヨウ</t>
    </rPh>
    <rPh sb="4" eb="5">
      <t>オヨ</t>
    </rPh>
    <rPh sb="6" eb="9">
      <t>ジギョウリョウ</t>
    </rPh>
    <phoneticPr fontId="4"/>
  </si>
  <si>
    <t>事業メニュー毎に、整備しようとする施設等の規模、事業内容等について簡潔に記入すること。
（例）「農産物直売施設：１棟、５００㎡」、「トマト処理加工施設：１棟、３００㎡」　「農産物包装機械：１台」　棟
また、「本年度」の「事業内容及び事業量」の欄には本年度に実施しようとする施設等の規模、事業内容等を記入すること。
（例）「農産物直売施設：１棟、５００㎡」等</t>
    <rPh sb="0" eb="2">
      <t>ジギョウ</t>
    </rPh>
    <rPh sb="6" eb="7">
      <t>ゴト</t>
    </rPh>
    <rPh sb="9" eb="11">
      <t>セイビ</t>
    </rPh>
    <rPh sb="17" eb="19">
      <t>シセツ</t>
    </rPh>
    <rPh sb="19" eb="20">
      <t>トウ</t>
    </rPh>
    <rPh sb="21" eb="23">
      <t>キボ</t>
    </rPh>
    <rPh sb="24" eb="26">
      <t>ジギョウ</t>
    </rPh>
    <rPh sb="26" eb="28">
      <t>ナイヨウ</t>
    </rPh>
    <rPh sb="28" eb="29">
      <t>トウ</t>
    </rPh>
    <rPh sb="33" eb="35">
      <t>カンケツ</t>
    </rPh>
    <rPh sb="36" eb="38">
      <t>キニュウ</t>
    </rPh>
    <rPh sb="45" eb="46">
      <t>レイ</t>
    </rPh>
    <rPh sb="48" eb="51">
      <t>ノウサンブツ</t>
    </rPh>
    <rPh sb="51" eb="53">
      <t>チョクバイ</t>
    </rPh>
    <rPh sb="53" eb="55">
      <t>シセツ</t>
    </rPh>
    <rPh sb="57" eb="58">
      <t>トウ</t>
    </rPh>
    <rPh sb="69" eb="71">
      <t>ショリ</t>
    </rPh>
    <rPh sb="71" eb="73">
      <t>カコウ</t>
    </rPh>
    <rPh sb="73" eb="75">
      <t>シセツ</t>
    </rPh>
    <rPh sb="77" eb="78">
      <t>トウ</t>
    </rPh>
    <rPh sb="86" eb="89">
      <t>ノウサンブツ</t>
    </rPh>
    <rPh sb="89" eb="91">
      <t>ホウソウ</t>
    </rPh>
    <rPh sb="91" eb="93">
      <t>キカイ</t>
    </rPh>
    <rPh sb="98" eb="99">
      <t>トウ</t>
    </rPh>
    <rPh sb="104" eb="107">
      <t>ホンネンド</t>
    </rPh>
    <rPh sb="121" eb="122">
      <t>ラン</t>
    </rPh>
    <rPh sb="124" eb="127">
      <t>ホンネンド</t>
    </rPh>
    <rPh sb="128" eb="130">
      <t>ジッシ</t>
    </rPh>
    <rPh sb="136" eb="138">
      <t>シセツ</t>
    </rPh>
    <rPh sb="138" eb="139">
      <t>トウ</t>
    </rPh>
    <rPh sb="140" eb="142">
      <t>キボ</t>
    </rPh>
    <rPh sb="143" eb="145">
      <t>ジギョウ</t>
    </rPh>
    <rPh sb="145" eb="147">
      <t>ナイヨウ</t>
    </rPh>
    <rPh sb="147" eb="148">
      <t>トウ</t>
    </rPh>
    <rPh sb="149" eb="151">
      <t>キニュウ</t>
    </rPh>
    <rPh sb="158" eb="159">
      <t>レイ</t>
    </rPh>
    <rPh sb="177" eb="178">
      <t>ナド</t>
    </rPh>
    <phoneticPr fontId="4"/>
  </si>
  <si>
    <t>事業実施期間</t>
    <rPh sb="0" eb="2">
      <t>ジギョウ</t>
    </rPh>
    <rPh sb="2" eb="4">
      <t>ジッシ</t>
    </rPh>
    <rPh sb="4" eb="6">
      <t>キカン</t>
    </rPh>
    <phoneticPr fontId="4"/>
  </si>
  <si>
    <t>事業メニューごとに、当該事業の実施期間を記入すること。
（例）令和２年度から令和４年度まで実施する場合は「R2～R4」と記載</t>
    <rPh sb="0" eb="2">
      <t>ジギョウ</t>
    </rPh>
    <rPh sb="10" eb="12">
      <t>トウガイ</t>
    </rPh>
    <rPh sb="12" eb="14">
      <t>ジギョウ</t>
    </rPh>
    <rPh sb="15" eb="17">
      <t>ジッシ</t>
    </rPh>
    <rPh sb="17" eb="19">
      <t>キカン</t>
    </rPh>
    <rPh sb="20" eb="22">
      <t>キニュウ</t>
    </rPh>
    <rPh sb="29" eb="30">
      <t>レイ</t>
    </rPh>
    <rPh sb="31" eb="33">
      <t>レイワ</t>
    </rPh>
    <rPh sb="34" eb="36">
      <t>ネンド</t>
    </rPh>
    <rPh sb="38" eb="40">
      <t>レイワ</t>
    </rPh>
    <rPh sb="41" eb="43">
      <t>ネンド</t>
    </rPh>
    <rPh sb="45" eb="47">
      <t>ジッシ</t>
    </rPh>
    <rPh sb="49" eb="51">
      <t>バアイ</t>
    </rPh>
    <rPh sb="60" eb="62">
      <t>キサイ</t>
    </rPh>
    <phoneticPr fontId="4"/>
  </si>
  <si>
    <t>事業実施主体の名称を記載すること。
（例）●●農業協同組合、●●農業生産有限会社、●●森林組合、●●漁業協同組合　等</t>
    <rPh sb="0" eb="2">
      <t>ジギョウ</t>
    </rPh>
    <rPh sb="2" eb="4">
      <t>ジッシ</t>
    </rPh>
    <rPh sb="4" eb="6">
      <t>シュタイ</t>
    </rPh>
    <rPh sb="7" eb="9">
      <t>メイショウ</t>
    </rPh>
    <rPh sb="10" eb="12">
      <t>キサイ</t>
    </rPh>
    <rPh sb="19" eb="20">
      <t>レイ</t>
    </rPh>
    <rPh sb="23" eb="25">
      <t>ノウギョウ</t>
    </rPh>
    <rPh sb="25" eb="27">
      <t>キョウドウ</t>
    </rPh>
    <rPh sb="27" eb="29">
      <t>クミアイ</t>
    </rPh>
    <rPh sb="32" eb="34">
      <t>ノウギョウ</t>
    </rPh>
    <rPh sb="34" eb="36">
      <t>セイサン</t>
    </rPh>
    <rPh sb="36" eb="38">
      <t>ユウゲン</t>
    </rPh>
    <rPh sb="38" eb="40">
      <t>カイシャ</t>
    </rPh>
    <rPh sb="43" eb="45">
      <t>シンリン</t>
    </rPh>
    <rPh sb="45" eb="47">
      <t>クミアイ</t>
    </rPh>
    <rPh sb="50" eb="52">
      <t>ギョギョウ</t>
    </rPh>
    <rPh sb="52" eb="54">
      <t>キョウドウ</t>
    </rPh>
    <rPh sb="54" eb="56">
      <t>クミアイ</t>
    </rPh>
    <rPh sb="57" eb="58">
      <t>トウ</t>
    </rPh>
    <phoneticPr fontId="4"/>
  </si>
  <si>
    <t>全体事業費</t>
    <rPh sb="0" eb="2">
      <t>ゼンタイ</t>
    </rPh>
    <rPh sb="2" eb="5">
      <t>ジギョウヒ</t>
    </rPh>
    <phoneticPr fontId="4"/>
  </si>
  <si>
    <t>事業メニューごとの振興交付金の交付対象とならない事業費を含む総事業費を記入すること。</t>
    <rPh sb="0" eb="2">
      <t>ジギョウ</t>
    </rPh>
    <rPh sb="30" eb="33">
      <t>ソウジギョウ</t>
    </rPh>
    <rPh sb="33" eb="34">
      <t>ヒ</t>
    </rPh>
    <rPh sb="35" eb="37">
      <t>キニュウ</t>
    </rPh>
    <phoneticPr fontId="4"/>
  </si>
  <si>
    <t>交付対象事業費</t>
  </si>
  <si>
    <t>事業メニューごとの振興交付金の交付対象となる事業費のみを記入すること。上限事業費が適用される場合は、上限事業費を超える額を含まない事業費とする。</t>
    <rPh sb="0" eb="2">
      <t>ジギョウ</t>
    </rPh>
    <rPh sb="28" eb="30">
      <t>キニュウ</t>
    </rPh>
    <phoneticPr fontId="4"/>
  </si>
  <si>
    <t>交付金額</t>
    <rPh sb="0" eb="3">
      <t>コウフキン</t>
    </rPh>
    <rPh sb="3" eb="4">
      <t>ガク</t>
    </rPh>
    <phoneticPr fontId="4"/>
  </si>
  <si>
    <t>事業メニューごとの交付金総額を記入すること。なお、ハード事業又はソフト事業ごとの交付金額の合計は交付限度額の合計の範囲内である必要があることに留意すること。なお、千円未満は切り捨てることとする。</t>
    <rPh sb="0" eb="2">
      <t>ジギョウ</t>
    </rPh>
    <rPh sb="9" eb="12">
      <t>コウフキン</t>
    </rPh>
    <rPh sb="12" eb="14">
      <t>ソウガク</t>
    </rPh>
    <rPh sb="15" eb="17">
      <t>キニュウ</t>
    </rPh>
    <rPh sb="28" eb="30">
      <t>ジギョウ</t>
    </rPh>
    <rPh sb="30" eb="31">
      <t>マタ</t>
    </rPh>
    <rPh sb="35" eb="37">
      <t>ジギョウ</t>
    </rPh>
    <rPh sb="40" eb="43">
      <t>コウフキン</t>
    </rPh>
    <rPh sb="43" eb="44">
      <t>ガク</t>
    </rPh>
    <rPh sb="45" eb="47">
      <t>ゴウケイ</t>
    </rPh>
    <rPh sb="48" eb="50">
      <t>コウフ</t>
    </rPh>
    <rPh sb="50" eb="53">
      <t>ゲンドガク</t>
    </rPh>
    <rPh sb="54" eb="56">
      <t>ゴウケイ</t>
    </rPh>
    <rPh sb="57" eb="60">
      <t>ハンイナイ</t>
    </rPh>
    <rPh sb="63" eb="65">
      <t>ヒツヨウ</t>
    </rPh>
    <rPh sb="71" eb="73">
      <t>リュウイ</t>
    </rPh>
    <rPh sb="81" eb="83">
      <t>センエン</t>
    </rPh>
    <rPh sb="83" eb="85">
      <t>ミマン</t>
    </rPh>
    <rPh sb="86" eb="87">
      <t>キ</t>
    </rPh>
    <rPh sb="88" eb="89">
      <t>ス</t>
    </rPh>
    <phoneticPr fontId="4"/>
  </si>
  <si>
    <t>交付額算定交付率</t>
    <rPh sb="0" eb="2">
      <t>コウフ</t>
    </rPh>
    <rPh sb="2" eb="3">
      <t>ガク</t>
    </rPh>
    <rPh sb="3" eb="5">
      <t>サンテイ</t>
    </rPh>
    <rPh sb="5" eb="8">
      <t>コウフリツ</t>
    </rPh>
    <phoneticPr fontId="4"/>
  </si>
  <si>
    <t>事業メニューごとに、実施要領別記３の別表３に定める交付額算定交付率を記入すること。</t>
    <rPh sb="0" eb="2">
      <t>ジギョウ</t>
    </rPh>
    <rPh sb="10" eb="12">
      <t>ジッシ</t>
    </rPh>
    <rPh sb="12" eb="14">
      <t>ヨウリョウ</t>
    </rPh>
    <rPh sb="14" eb="16">
      <t>ベッキ</t>
    </rPh>
    <rPh sb="18" eb="20">
      <t>ベッピョウ</t>
    </rPh>
    <rPh sb="22" eb="23">
      <t>サダ</t>
    </rPh>
    <rPh sb="25" eb="28">
      <t>コウフガク</t>
    </rPh>
    <rPh sb="28" eb="30">
      <t>サンテイ</t>
    </rPh>
    <rPh sb="30" eb="33">
      <t>コウフリツ</t>
    </rPh>
    <rPh sb="34" eb="36">
      <t>キニュウ</t>
    </rPh>
    <phoneticPr fontId="4"/>
  </si>
  <si>
    <t>交付限度額</t>
    <rPh sb="0" eb="2">
      <t>コウフ</t>
    </rPh>
    <rPh sb="2" eb="5">
      <t>ゲンドガク</t>
    </rPh>
    <phoneticPr fontId="4"/>
  </si>
  <si>
    <t>事業メニューごとに、交付対象事業費に交付額算定交付率を乗じて求められる額を記入すること。
なお、千円未満は切り捨てることとする。</t>
    <rPh sb="0" eb="2">
      <t>ジギョウ</t>
    </rPh>
    <rPh sb="10" eb="12">
      <t>コウフ</t>
    </rPh>
    <rPh sb="12" eb="14">
      <t>タイショウ</t>
    </rPh>
    <rPh sb="14" eb="17">
      <t>ジギョウヒ</t>
    </rPh>
    <rPh sb="18" eb="21">
      <t>コウフガク</t>
    </rPh>
    <rPh sb="21" eb="23">
      <t>サンテイ</t>
    </rPh>
    <rPh sb="23" eb="26">
      <t>コウフリツ</t>
    </rPh>
    <rPh sb="27" eb="28">
      <t>ジョウ</t>
    </rPh>
    <rPh sb="30" eb="31">
      <t>モト</t>
    </rPh>
    <rPh sb="35" eb="36">
      <t>ガク</t>
    </rPh>
    <rPh sb="37" eb="39">
      <t>キニュウ</t>
    </rPh>
    <rPh sb="48" eb="50">
      <t>センエン</t>
    </rPh>
    <rPh sb="50" eb="52">
      <t>ミマン</t>
    </rPh>
    <rPh sb="53" eb="54">
      <t>キ</t>
    </rPh>
    <rPh sb="55" eb="56">
      <t>ス</t>
    </rPh>
    <phoneticPr fontId="4"/>
  </si>
  <si>
    <t>前年度まで</t>
    <rPh sb="0" eb="3">
      <t>ゼンネンド</t>
    </rPh>
    <phoneticPr fontId="4"/>
  </si>
  <si>
    <t>事業メニューごとに、前年度までに実施した事業に係る全体事業費、交付対象事業費及び交付金額を記入すること。</t>
    <rPh sb="0" eb="2">
      <t>ジギョウ</t>
    </rPh>
    <rPh sb="10" eb="13">
      <t>ゼンネンド</t>
    </rPh>
    <rPh sb="16" eb="18">
      <t>ジッシ</t>
    </rPh>
    <rPh sb="20" eb="22">
      <t>ジギョウ</t>
    </rPh>
    <rPh sb="23" eb="24">
      <t>カカ</t>
    </rPh>
    <rPh sb="25" eb="27">
      <t>ゼンタイ</t>
    </rPh>
    <rPh sb="27" eb="30">
      <t>ジギョウヒ</t>
    </rPh>
    <rPh sb="31" eb="33">
      <t>コウフ</t>
    </rPh>
    <rPh sb="33" eb="35">
      <t>タイショウ</t>
    </rPh>
    <rPh sb="35" eb="38">
      <t>ジギョウヒ</t>
    </rPh>
    <rPh sb="38" eb="39">
      <t>オヨ</t>
    </rPh>
    <rPh sb="40" eb="42">
      <t>コウフ</t>
    </rPh>
    <rPh sb="42" eb="43">
      <t>キン</t>
    </rPh>
    <rPh sb="43" eb="44">
      <t>ガク</t>
    </rPh>
    <rPh sb="45" eb="47">
      <t>キニュウ</t>
    </rPh>
    <phoneticPr fontId="4"/>
  </si>
  <si>
    <t>本年度</t>
    <rPh sb="0" eb="1">
      <t>ホン</t>
    </rPh>
    <rPh sb="1" eb="3">
      <t>ネンド</t>
    </rPh>
    <phoneticPr fontId="4"/>
  </si>
  <si>
    <t>事業メニューごとに、本年度に予定している事業に係る全体事業費、交付対象事業費、交付金額、県費、市町村費、その他（農協等事業実施主体負担等）、本年度末進捗率、単年度交付限度額、仕入れに係る消費税相当額を記入すること。なお、単年度の交付金の合計額が単年度交付限度額の合計の範囲内である必要があることに留意すること。
また、「消費税仕入控除税額」の欄には、これを減額した場合には減額した金額を、同相当額がない場合には「該当なし」と、同相当額が明らかでない場合には「含税額」とそれぞれ記入すること。減額した金額を記入した場合は、「本年度」の欄の「交付対象事業費」、「交付金額」、「県費」、「市町村費」、「その他」の欄は当該消費税相当額を含まない額を、「全体事業費」の欄は当該消費税相当額を含む額を記入すること。</t>
    <rPh sb="0" eb="2">
      <t>ジギョウ</t>
    </rPh>
    <rPh sb="10" eb="11">
      <t>ホン</t>
    </rPh>
    <rPh sb="11" eb="13">
      <t>ネンド</t>
    </rPh>
    <rPh sb="14" eb="16">
      <t>ヨテイ</t>
    </rPh>
    <rPh sb="20" eb="22">
      <t>ジギョウ</t>
    </rPh>
    <rPh sb="23" eb="24">
      <t>カカ</t>
    </rPh>
    <rPh sb="25" eb="27">
      <t>ゼンタイ</t>
    </rPh>
    <rPh sb="27" eb="30">
      <t>ジギョウヒ</t>
    </rPh>
    <rPh sb="31" eb="33">
      <t>コウフ</t>
    </rPh>
    <rPh sb="33" eb="35">
      <t>タイショウ</t>
    </rPh>
    <rPh sb="35" eb="38">
      <t>ジギョウヒ</t>
    </rPh>
    <rPh sb="39" eb="42">
      <t>コウフキン</t>
    </rPh>
    <rPh sb="42" eb="43">
      <t>ガク</t>
    </rPh>
    <rPh sb="45" eb="46">
      <t>ヒ</t>
    </rPh>
    <rPh sb="47" eb="50">
      <t>シチョウソン</t>
    </rPh>
    <rPh sb="50" eb="51">
      <t>ヒ</t>
    </rPh>
    <rPh sb="54" eb="55">
      <t>タ</t>
    </rPh>
    <rPh sb="56" eb="58">
      <t>ノウキョウ</t>
    </rPh>
    <rPh sb="58" eb="59">
      <t>トウ</t>
    </rPh>
    <rPh sb="59" eb="61">
      <t>ジギョウ</t>
    </rPh>
    <rPh sb="61" eb="63">
      <t>ジッシ</t>
    </rPh>
    <rPh sb="63" eb="65">
      <t>シュタイ</t>
    </rPh>
    <rPh sb="65" eb="67">
      <t>フタン</t>
    </rPh>
    <rPh sb="67" eb="68">
      <t>トウ</t>
    </rPh>
    <rPh sb="70" eb="71">
      <t>ホン</t>
    </rPh>
    <rPh sb="71" eb="73">
      <t>ネンド</t>
    </rPh>
    <rPh sb="73" eb="74">
      <t>マツ</t>
    </rPh>
    <rPh sb="74" eb="76">
      <t>シンチョク</t>
    </rPh>
    <rPh sb="76" eb="77">
      <t>リツ</t>
    </rPh>
    <rPh sb="78" eb="81">
      <t>タンネンド</t>
    </rPh>
    <rPh sb="81" eb="83">
      <t>コウフ</t>
    </rPh>
    <rPh sb="83" eb="86">
      <t>ゲンドガク</t>
    </rPh>
    <rPh sb="87" eb="89">
      <t>シイ</t>
    </rPh>
    <rPh sb="91" eb="92">
      <t>カカ</t>
    </rPh>
    <rPh sb="93" eb="96">
      <t>ショウヒゼイ</t>
    </rPh>
    <rPh sb="96" eb="99">
      <t>ソウトウガク</t>
    </rPh>
    <rPh sb="100" eb="102">
      <t>キニュウ</t>
    </rPh>
    <rPh sb="165" eb="167">
      <t>コウジョ</t>
    </rPh>
    <rPh sb="167" eb="168">
      <t>ゼイ</t>
    </rPh>
    <rPh sb="238" eb="240">
      <t>キニュウ</t>
    </rPh>
    <rPh sb="245" eb="247">
      <t>ゲンガク</t>
    </rPh>
    <rPh sb="249" eb="251">
      <t>キンガク</t>
    </rPh>
    <rPh sb="252" eb="254">
      <t>キニュウ</t>
    </rPh>
    <rPh sb="256" eb="258">
      <t>バアイ</t>
    </rPh>
    <rPh sb="261" eb="264">
      <t>ホンネンド</t>
    </rPh>
    <rPh sb="266" eb="267">
      <t>ラン</t>
    </rPh>
    <rPh sb="269" eb="271">
      <t>コウフ</t>
    </rPh>
    <rPh sb="271" eb="273">
      <t>タイショウ</t>
    </rPh>
    <rPh sb="273" eb="276">
      <t>ジギョウヒ</t>
    </rPh>
    <rPh sb="279" eb="282">
      <t>コウフキン</t>
    </rPh>
    <rPh sb="282" eb="283">
      <t>ガク</t>
    </rPh>
    <rPh sb="287" eb="288">
      <t>ヒ</t>
    </rPh>
    <rPh sb="291" eb="294">
      <t>シチョウソン</t>
    </rPh>
    <rPh sb="294" eb="295">
      <t>ヒ</t>
    </rPh>
    <rPh sb="300" eb="301">
      <t>タ</t>
    </rPh>
    <rPh sb="303" eb="304">
      <t>ラン</t>
    </rPh>
    <phoneticPr fontId="4"/>
  </si>
  <si>
    <t>本年度までの累計</t>
    <rPh sb="0" eb="3">
      <t>ホンネンド</t>
    </rPh>
    <rPh sb="6" eb="8">
      <t>ルイケイ</t>
    </rPh>
    <phoneticPr fontId="4"/>
  </si>
  <si>
    <t>事業メニューごとに、本年度までの累計の全体事業費、交付対象事業費及び交付金額を記入すること。</t>
    <rPh sb="0" eb="2">
      <t>ジギョウ</t>
    </rPh>
    <rPh sb="10" eb="11">
      <t>ホン</t>
    </rPh>
    <rPh sb="11" eb="13">
      <t>ネンド</t>
    </rPh>
    <rPh sb="16" eb="18">
      <t>ルイケイ</t>
    </rPh>
    <rPh sb="19" eb="21">
      <t>ゼンタイ</t>
    </rPh>
    <rPh sb="21" eb="24">
      <t>ジギョウヒ</t>
    </rPh>
    <rPh sb="25" eb="27">
      <t>コウフ</t>
    </rPh>
    <rPh sb="27" eb="29">
      <t>タイショウ</t>
    </rPh>
    <rPh sb="29" eb="32">
      <t>ジギョウヒ</t>
    </rPh>
    <rPh sb="32" eb="33">
      <t>オヨ</t>
    </rPh>
    <rPh sb="34" eb="37">
      <t>コウフキン</t>
    </rPh>
    <rPh sb="37" eb="38">
      <t>ガク</t>
    </rPh>
    <rPh sb="39" eb="41">
      <t>キニュウ</t>
    </rPh>
    <phoneticPr fontId="4"/>
  </si>
  <si>
    <t>翌年度以降（予定）</t>
    <rPh sb="0" eb="3">
      <t>ヨクネンド</t>
    </rPh>
    <rPh sb="3" eb="5">
      <t>イコウ</t>
    </rPh>
    <rPh sb="6" eb="8">
      <t>ヨテイ</t>
    </rPh>
    <phoneticPr fontId="4"/>
  </si>
  <si>
    <t>事業メニューごとに、翌年度以降の全体事業費、交付対象事業費及び交付金額の予定額を記入すること。</t>
    <rPh sb="0" eb="2">
      <t>ジギョウ</t>
    </rPh>
    <rPh sb="10" eb="13">
      <t>ヨクネンド</t>
    </rPh>
    <rPh sb="13" eb="15">
      <t>イコウ</t>
    </rPh>
    <rPh sb="16" eb="18">
      <t>ゼンタイ</t>
    </rPh>
    <rPh sb="18" eb="21">
      <t>ジギョウヒ</t>
    </rPh>
    <rPh sb="22" eb="24">
      <t>コウフ</t>
    </rPh>
    <rPh sb="24" eb="26">
      <t>タイショウ</t>
    </rPh>
    <rPh sb="26" eb="29">
      <t>ジギョウヒ</t>
    </rPh>
    <rPh sb="29" eb="30">
      <t>オヨ</t>
    </rPh>
    <rPh sb="31" eb="34">
      <t>コウフキン</t>
    </rPh>
    <rPh sb="34" eb="35">
      <t>ガク</t>
    </rPh>
    <rPh sb="36" eb="39">
      <t>ヨテイガク</t>
    </rPh>
    <rPh sb="40" eb="42">
      <t>キニュウ</t>
    </rPh>
    <phoneticPr fontId="4"/>
  </si>
  <si>
    <t>備　考</t>
    <rPh sb="0" eb="1">
      <t>ソノウ</t>
    </rPh>
    <rPh sb="2" eb="3">
      <t>コウ</t>
    </rPh>
    <phoneticPr fontId="4"/>
  </si>
  <si>
    <t>備考欄には、事業を行うに当たって、交付対象物件を担保にし、自己資金の全部又は一部について融資を受ける場合には「融資該当有」と記入の上、その内容（金融機関、制度資金名、融資を受けようとする金額、償還年数、その他必要な事項）が記載されている書類を添付すること。</t>
    <rPh sb="12" eb="13">
      <t>ア</t>
    </rPh>
    <phoneticPr fontId="4"/>
  </si>
  <si>
    <t>①事業費計</t>
    <rPh sb="1" eb="4">
      <t>ジギョウヒ</t>
    </rPh>
    <rPh sb="4" eb="5">
      <t>ケイ</t>
    </rPh>
    <phoneticPr fontId="4"/>
  </si>
  <si>
    <t>「全体事業費」、「交付対象事業費」、「交付金額」、「交付限度額」、「県費」、「市町村費」、「その他」、「単年度交付限度額」、「消費税仕入控除税額」の合計をそれぞれ記入すること。</t>
    <rPh sb="1" eb="3">
      <t>ゼンタイ</t>
    </rPh>
    <rPh sb="3" eb="6">
      <t>ジギョウヒ</t>
    </rPh>
    <rPh sb="9" eb="11">
      <t>コウフ</t>
    </rPh>
    <rPh sb="11" eb="13">
      <t>タイショウ</t>
    </rPh>
    <rPh sb="13" eb="16">
      <t>ジギョウヒ</t>
    </rPh>
    <rPh sb="19" eb="22">
      <t>コウフキン</t>
    </rPh>
    <rPh sb="22" eb="23">
      <t>ガク</t>
    </rPh>
    <rPh sb="26" eb="28">
      <t>コウフ</t>
    </rPh>
    <rPh sb="28" eb="31">
      <t>ゲンドガク</t>
    </rPh>
    <rPh sb="35" eb="36">
      <t>ヒ</t>
    </rPh>
    <rPh sb="39" eb="42">
      <t>シチョウソン</t>
    </rPh>
    <rPh sb="42" eb="43">
      <t>ヒ</t>
    </rPh>
    <rPh sb="48" eb="49">
      <t>タ</t>
    </rPh>
    <rPh sb="52" eb="55">
      <t>タンネンド</t>
    </rPh>
    <rPh sb="55" eb="57">
      <t>コウフ</t>
    </rPh>
    <rPh sb="57" eb="60">
      <t>ゲンドガク</t>
    </rPh>
    <rPh sb="63" eb="66">
      <t>ショウヒゼイ</t>
    </rPh>
    <rPh sb="66" eb="68">
      <t>シイ</t>
    </rPh>
    <rPh sb="68" eb="70">
      <t>コウジョ</t>
    </rPh>
    <rPh sb="70" eb="72">
      <t>ゼイガク</t>
    </rPh>
    <rPh sb="74" eb="76">
      <t>ゴウケイ</t>
    </rPh>
    <rPh sb="81" eb="83">
      <t>キニュウ</t>
    </rPh>
    <phoneticPr fontId="4"/>
  </si>
  <si>
    <t>②市町村附帯事務費</t>
    <rPh sb="1" eb="4">
      <t>シチョウソン</t>
    </rPh>
    <rPh sb="4" eb="6">
      <t>フタイ</t>
    </rPh>
    <rPh sb="6" eb="9">
      <t>ジムヒ</t>
    </rPh>
    <phoneticPr fontId="4"/>
  </si>
  <si>
    <t>市町村附帯事務費の額を記入すること。なお、附帯事務費の交付率は１／２以内とし、その取り扱い等については農山漁村振興交付金交付等要綱（令和３年４月１日付け２農振第3695号農林水産事務次官依命通知）及び農山漁村発イノベーション整備事業の附帯事務費及び工事雑費の取扱いについて（令和４年４月１日３農振第3019号農村振興局長通知）により定められていることに留意すること。</t>
    <phoneticPr fontId="4"/>
  </si>
  <si>
    <t>③県附帯事務費</t>
    <rPh sb="1" eb="2">
      <t>ケン</t>
    </rPh>
    <rPh sb="2" eb="4">
      <t>フタイ</t>
    </rPh>
    <rPh sb="4" eb="7">
      <t>ジムヒ</t>
    </rPh>
    <phoneticPr fontId="4"/>
  </si>
  <si>
    <t>県附帯事務費の額を記入すること。なお、附帯事務費の交付率は１／２以内とし、その取扱い等については農山漁村振興交付金交付等要綱（令和３年４月１日付け２農振第3695号農林水産事務次官依命通知）及び農山漁村発イノベーション整備事業の附帯事務費及び工事雑費の取扱いについて（令和４年４月１日３農振第3019号農村振興局長通知）により定められていることに留意すること。</t>
    <phoneticPr fontId="4"/>
  </si>
  <si>
    <t>総合計（①＋②＋③）</t>
    <rPh sb="0" eb="3">
      <t>ソウゴウケイ</t>
    </rPh>
    <phoneticPr fontId="4"/>
  </si>
  <si>
    <t>①事業費計、②市町村附帯事務費及び③県附帯事務費の合計額を記入すること。</t>
    <rPh sb="1" eb="4">
      <t>ジギョウヒ</t>
    </rPh>
    <rPh sb="4" eb="5">
      <t>ケイ</t>
    </rPh>
    <rPh sb="7" eb="10">
      <t>シチョウソン</t>
    </rPh>
    <rPh sb="10" eb="12">
      <t>フタイ</t>
    </rPh>
    <rPh sb="12" eb="15">
      <t>ジムヒ</t>
    </rPh>
    <rPh sb="15" eb="16">
      <t>オヨ</t>
    </rPh>
    <rPh sb="19" eb="21">
      <t>フタイ</t>
    </rPh>
    <rPh sb="21" eb="24">
      <t>ジムヒ</t>
    </rPh>
    <rPh sb="25" eb="28">
      <t>ゴウケイガク</t>
    </rPh>
    <rPh sb="29" eb="31">
      <t>キニュウ</t>
    </rPh>
    <phoneticPr fontId="4"/>
  </si>
  <si>
    <t>共同で計画作成を行う場合の内訳</t>
    <rPh sb="3" eb="5">
      <t>ケイカク</t>
    </rPh>
    <rPh sb="5" eb="7">
      <t>サクセイ</t>
    </rPh>
    <rPh sb="8" eb="9">
      <t>オコナ</t>
    </rPh>
    <phoneticPr fontId="4"/>
  </si>
  <si>
    <t>計画主体が共同で活性化計画の作成を行う場合であって、各々の計画主体ごとに交付金の交付申請手続きを行う予定である場合は、その計画主体ごとの内訳を記入すること。
また、内訳の合計は、それぞれの項目ごとに、①から③までに計上される金額と一致することに留意すること。
なお、交付金の申請を行う計画主体の数に応じて行の追加を行うこと。</t>
    <rPh sb="0" eb="2">
      <t>ケイカク</t>
    </rPh>
    <rPh sb="2" eb="4">
      <t>シュタイ</t>
    </rPh>
    <rPh sb="5" eb="7">
      <t>キョウドウ</t>
    </rPh>
    <rPh sb="8" eb="11">
      <t>カッセイカ</t>
    </rPh>
    <rPh sb="11" eb="13">
      <t>ケイカク</t>
    </rPh>
    <rPh sb="14" eb="16">
      <t>サクセイ</t>
    </rPh>
    <rPh sb="17" eb="18">
      <t>オコナ</t>
    </rPh>
    <rPh sb="19" eb="21">
      <t>バアイ</t>
    </rPh>
    <rPh sb="26" eb="28">
      <t>オノオノ</t>
    </rPh>
    <rPh sb="29" eb="31">
      <t>ケイカク</t>
    </rPh>
    <rPh sb="31" eb="33">
      <t>シュタイ</t>
    </rPh>
    <rPh sb="36" eb="39">
      <t>コウフキン</t>
    </rPh>
    <rPh sb="40" eb="42">
      <t>コウフ</t>
    </rPh>
    <rPh sb="42" eb="44">
      <t>シンセイ</t>
    </rPh>
    <rPh sb="44" eb="46">
      <t>テツヅ</t>
    </rPh>
    <rPh sb="48" eb="49">
      <t>オコナ</t>
    </rPh>
    <rPh sb="50" eb="52">
      <t>ヨテイ</t>
    </rPh>
    <rPh sb="55" eb="57">
      <t>バアイ</t>
    </rPh>
    <rPh sb="61" eb="63">
      <t>ケイカク</t>
    </rPh>
    <rPh sb="63" eb="65">
      <t>シュタイ</t>
    </rPh>
    <rPh sb="68" eb="70">
      <t>ウチワケ</t>
    </rPh>
    <rPh sb="71" eb="73">
      <t>キニュウ</t>
    </rPh>
    <rPh sb="82" eb="84">
      <t>ウチワケ</t>
    </rPh>
    <rPh sb="85" eb="87">
      <t>ゴウケイ</t>
    </rPh>
    <rPh sb="94" eb="96">
      <t>コウモク</t>
    </rPh>
    <rPh sb="107" eb="109">
      <t>ケイジョウ</t>
    </rPh>
    <rPh sb="112" eb="114">
      <t>キンガク</t>
    </rPh>
    <rPh sb="115" eb="117">
      <t>イッチ</t>
    </rPh>
    <rPh sb="122" eb="124">
      <t>リュウイ</t>
    </rPh>
    <rPh sb="133" eb="136">
      <t>コウフキン</t>
    </rPh>
    <rPh sb="137" eb="139">
      <t>シンセイ</t>
    </rPh>
    <rPh sb="140" eb="141">
      <t>オコナ</t>
    </rPh>
    <rPh sb="142" eb="144">
      <t>ケイカク</t>
    </rPh>
    <rPh sb="144" eb="146">
      <t>シュタイ</t>
    </rPh>
    <rPh sb="147" eb="148">
      <t>カズ</t>
    </rPh>
    <rPh sb="149" eb="150">
      <t>オウ</t>
    </rPh>
    <rPh sb="152" eb="153">
      <t>ギョウ</t>
    </rPh>
    <rPh sb="154" eb="156">
      <t>ツイカ</t>
    </rPh>
    <rPh sb="157" eb="158">
      <t>オコナ</t>
    </rPh>
    <phoneticPr fontId="4"/>
  </si>
  <si>
    <t>計画
の
提出
年度</t>
    <rPh sb="0" eb="2">
      <t>ケイカク</t>
    </rPh>
    <rPh sb="5" eb="7">
      <t>テイシュツ</t>
    </rPh>
    <rPh sb="8" eb="10">
      <t>ネンド</t>
    </rPh>
    <phoneticPr fontId="4"/>
  </si>
  <si>
    <t>新規
・
変更
の
区別
新規
「１」
変更
「２」</t>
    <rPh sb="0" eb="2">
      <t>シンキ</t>
    </rPh>
    <rPh sb="5" eb="7">
      <t>ヘンコウ</t>
    </rPh>
    <rPh sb="10" eb="11">
      <t>ク</t>
    </rPh>
    <rPh sb="11" eb="12">
      <t>ベツ</t>
    </rPh>
    <rPh sb="14" eb="16">
      <t>シンキ</t>
    </rPh>
    <rPh sb="21" eb="23">
      <t>ヘンコウ</t>
    </rPh>
    <phoneticPr fontId="4"/>
  </si>
  <si>
    <t>市町村名</t>
    <rPh sb="0" eb="3">
      <t>シチョウソン</t>
    </rPh>
    <rPh sb="3" eb="4">
      <t>メイ</t>
    </rPh>
    <phoneticPr fontId="4"/>
  </si>
  <si>
    <t>計画期間
最終年度</t>
    <rPh sb="0" eb="1">
      <t>ケイ</t>
    </rPh>
    <rPh sb="1" eb="2">
      <t>ガ</t>
    </rPh>
    <rPh sb="2" eb="3">
      <t>キ</t>
    </rPh>
    <rPh sb="3" eb="4">
      <t>アイダ</t>
    </rPh>
    <rPh sb="5" eb="6">
      <t>サイ</t>
    </rPh>
    <rPh sb="6" eb="7">
      <t>シュウ</t>
    </rPh>
    <rPh sb="7" eb="8">
      <t>トシ</t>
    </rPh>
    <rPh sb="8" eb="9">
      <t>ド</t>
    </rPh>
    <phoneticPr fontId="4"/>
  </si>
  <si>
    <t>全　　体　　計　　画</t>
    <rPh sb="0" eb="1">
      <t>ゼン</t>
    </rPh>
    <rPh sb="3" eb="4">
      <t>カラダ</t>
    </rPh>
    <rPh sb="6" eb="7">
      <t>ケイ</t>
    </rPh>
    <rPh sb="9" eb="10">
      <t>ガ</t>
    </rPh>
    <phoneticPr fontId="4"/>
  </si>
  <si>
    <t>前　年　度　ま　で</t>
    <rPh sb="0" eb="1">
      <t>マエ</t>
    </rPh>
    <rPh sb="2" eb="3">
      <t>トシ</t>
    </rPh>
    <rPh sb="4" eb="5">
      <t>ド</t>
    </rPh>
    <phoneticPr fontId="4"/>
  </si>
  <si>
    <t>本年度</t>
    <rPh sb="0" eb="3">
      <t>ホンネンド</t>
    </rPh>
    <phoneticPr fontId="4"/>
  </si>
  <si>
    <t>本年度までの累計</t>
    <rPh sb="0" eb="1">
      <t>ホン</t>
    </rPh>
    <rPh sb="1" eb="3">
      <t>ネンド</t>
    </rPh>
    <rPh sb="6" eb="8">
      <t>ルイケイ</t>
    </rPh>
    <phoneticPr fontId="4"/>
  </si>
  <si>
    <t>翌年度以降（予定）</t>
    <rPh sb="0" eb="1">
      <t>ヨク</t>
    </rPh>
    <rPh sb="1" eb="3">
      <t>ネンド</t>
    </rPh>
    <rPh sb="3" eb="5">
      <t>イコウ</t>
    </rPh>
    <rPh sb="6" eb="8">
      <t>ヨテイ</t>
    </rPh>
    <phoneticPr fontId="4"/>
  </si>
  <si>
    <t>備　　　考</t>
    <rPh sb="0" eb="1">
      <t>ソナエ</t>
    </rPh>
    <rPh sb="4" eb="5">
      <t>コウ</t>
    </rPh>
    <phoneticPr fontId="4"/>
  </si>
  <si>
    <t>名称</t>
    <rPh sb="0" eb="2">
      <t>メイショウ</t>
    </rPh>
    <phoneticPr fontId="4"/>
  </si>
  <si>
    <t>離島振興
計画</t>
    <rPh sb="0" eb="2">
      <t>リトウ</t>
    </rPh>
    <rPh sb="2" eb="4">
      <t>シンコウ</t>
    </rPh>
    <rPh sb="5" eb="7">
      <t>ケイカク</t>
    </rPh>
    <phoneticPr fontId="4"/>
  </si>
  <si>
    <t>輸出促進条件整備</t>
    <rPh sb="0" eb="2">
      <t>ユシュツ</t>
    </rPh>
    <rPh sb="2" eb="4">
      <t>ソクシン</t>
    </rPh>
    <rPh sb="4" eb="6">
      <t>ジョウケン</t>
    </rPh>
    <rPh sb="6" eb="8">
      <t>セイビ</t>
    </rPh>
    <phoneticPr fontId="4"/>
  </si>
  <si>
    <t>耕作放棄地の解消に向けた取組</t>
    <rPh sb="0" eb="2">
      <t>コウサク</t>
    </rPh>
    <rPh sb="2" eb="4">
      <t>ホウキ</t>
    </rPh>
    <rPh sb="4" eb="5">
      <t>チ</t>
    </rPh>
    <rPh sb="6" eb="8">
      <t>カイショウ</t>
    </rPh>
    <rPh sb="9" eb="10">
      <t>ム</t>
    </rPh>
    <rPh sb="12" eb="14">
      <t>トリクミ</t>
    </rPh>
    <phoneticPr fontId="4"/>
  </si>
  <si>
    <t>地域再生
計画</t>
    <rPh sb="0" eb="2">
      <t>チイキ</t>
    </rPh>
    <rPh sb="2" eb="4">
      <t>サイセイ</t>
    </rPh>
    <rPh sb="5" eb="7">
      <t>ケイカク</t>
    </rPh>
    <phoneticPr fontId="4"/>
  </si>
  <si>
    <t>まち・ひと・しごと創生寄附活用事業</t>
    <rPh sb="9" eb="11">
      <t>ソウセイ</t>
    </rPh>
    <rPh sb="11" eb="13">
      <t>キフ</t>
    </rPh>
    <rPh sb="13" eb="15">
      <t>カツヨウ</t>
    </rPh>
    <rPh sb="15" eb="17">
      <t>ジギョウ</t>
    </rPh>
    <phoneticPr fontId="4"/>
  </si>
  <si>
    <t>定住自立圏共生ﾋﾞｼﾞｮﾝ</t>
    <rPh sb="0" eb="2">
      <t>テイジュウ</t>
    </rPh>
    <rPh sb="2" eb="5">
      <t>ジリツケン</t>
    </rPh>
    <rPh sb="5" eb="7">
      <t>キョウセイ</t>
    </rPh>
    <phoneticPr fontId="4"/>
  </si>
  <si>
    <t>次世代農業農村振興計画</t>
    <rPh sb="0" eb="3">
      <t>ジセダイ</t>
    </rPh>
    <rPh sb="3" eb="5">
      <t>ノウギョウ</t>
    </rPh>
    <rPh sb="5" eb="7">
      <t>ノウソン</t>
    </rPh>
    <rPh sb="7" eb="9">
      <t>シンコウ</t>
    </rPh>
    <rPh sb="9" eb="11">
      <t>ケイカク</t>
    </rPh>
    <phoneticPr fontId="4"/>
  </si>
  <si>
    <t>事　業
メニュー
番　号</t>
    <rPh sb="0" eb="1">
      <t>コト</t>
    </rPh>
    <rPh sb="2" eb="3">
      <t>ギョウ</t>
    </rPh>
    <rPh sb="9" eb="10">
      <t>バン</t>
    </rPh>
    <rPh sb="11" eb="12">
      <t>ゴウ</t>
    </rPh>
    <phoneticPr fontId="4"/>
  </si>
  <si>
    <t>要件
類別等
番号</t>
    <rPh sb="0" eb="2">
      <t>ヨウケン</t>
    </rPh>
    <rPh sb="3" eb="5">
      <t>ルイベツ</t>
    </rPh>
    <rPh sb="5" eb="6">
      <t>トウ</t>
    </rPh>
    <rPh sb="7" eb="9">
      <t>バンゴウ</t>
    </rPh>
    <phoneticPr fontId="4"/>
  </si>
  <si>
    <t>事業内容
及び
事業量</t>
    <rPh sb="0" eb="2">
      <t>ジギョウ</t>
    </rPh>
    <rPh sb="2" eb="4">
      <t>ナイヨウ</t>
    </rPh>
    <rPh sb="5" eb="6">
      <t>オヨ</t>
    </rPh>
    <rPh sb="8" eb="11">
      <t>ジギョウリョウ</t>
    </rPh>
    <phoneticPr fontId="4"/>
  </si>
  <si>
    <t>実施期間</t>
    <rPh sb="0" eb="2">
      <t>ジッシ</t>
    </rPh>
    <rPh sb="2" eb="3">
      <t>キ</t>
    </rPh>
    <rPh sb="3" eb="4">
      <t>アイダ</t>
    </rPh>
    <phoneticPr fontId="4"/>
  </si>
  <si>
    <t>事業実施
主体</t>
    <rPh sb="0" eb="2">
      <t>ジギョウ</t>
    </rPh>
    <rPh sb="2" eb="4">
      <t>ジッシ</t>
    </rPh>
    <rPh sb="5" eb="7">
      <t>シュタイ</t>
    </rPh>
    <phoneticPr fontId="4"/>
  </si>
  <si>
    <t>交付対象
事業費
（Ａ）</t>
    <rPh sb="0" eb="2">
      <t>コウフ</t>
    </rPh>
    <rPh sb="2" eb="4">
      <t>タイショウ</t>
    </rPh>
    <rPh sb="5" eb="8">
      <t>ジギョウヒ</t>
    </rPh>
    <phoneticPr fontId="4"/>
  </si>
  <si>
    <r>
      <t xml:space="preserve">交付金額
</t>
    </r>
    <r>
      <rPr>
        <sz val="9"/>
        <rFont val="ＭＳ Ｐゴシック"/>
        <family val="3"/>
        <charset val="128"/>
      </rPr>
      <t>(千円未満切捨）</t>
    </r>
    <rPh sb="0" eb="3">
      <t>コウフキン</t>
    </rPh>
    <rPh sb="3" eb="4">
      <t>ガク</t>
    </rPh>
    <rPh sb="7" eb="9">
      <t>センエン</t>
    </rPh>
    <rPh sb="9" eb="11">
      <t>ミマン</t>
    </rPh>
    <rPh sb="11" eb="12">
      <t>キ</t>
    </rPh>
    <rPh sb="12" eb="13">
      <t>ス</t>
    </rPh>
    <phoneticPr fontId="4"/>
  </si>
  <si>
    <r>
      <t xml:space="preserve">交付額
算　定
交付率
</t>
    </r>
    <r>
      <rPr>
        <sz val="9"/>
        <rFont val="ＭＳ Ｐゴシック"/>
        <family val="3"/>
        <charset val="128"/>
      </rPr>
      <t>（Ｂ）</t>
    </r>
    <rPh sb="0" eb="2">
      <t>コウフ</t>
    </rPh>
    <rPh sb="2" eb="3">
      <t>ガク</t>
    </rPh>
    <rPh sb="4" eb="5">
      <t>カズ</t>
    </rPh>
    <rPh sb="6" eb="7">
      <t>サダム</t>
    </rPh>
    <rPh sb="8" eb="10">
      <t>コウフ</t>
    </rPh>
    <rPh sb="10" eb="11">
      <t>リツ</t>
    </rPh>
    <phoneticPr fontId="4"/>
  </si>
  <si>
    <r>
      <t xml:space="preserve">交付限度額
</t>
    </r>
    <r>
      <rPr>
        <sz val="9"/>
        <rFont val="ＭＳ Ｐゴシック"/>
        <family val="3"/>
        <charset val="128"/>
      </rPr>
      <t>(Ｃ)＝(Ａ)×(Ｂ)
(千円未満切捨）</t>
    </r>
    <rPh sb="0" eb="2">
      <t>コウフ</t>
    </rPh>
    <rPh sb="2" eb="4">
      <t>ゲンド</t>
    </rPh>
    <rPh sb="4" eb="5">
      <t>ガク</t>
    </rPh>
    <rPh sb="20" eb="22">
      <t>センエン</t>
    </rPh>
    <rPh sb="22" eb="24">
      <t>ミマン</t>
    </rPh>
    <rPh sb="24" eb="25">
      <t>キ</t>
    </rPh>
    <rPh sb="25" eb="26">
      <t>ス</t>
    </rPh>
    <phoneticPr fontId="4"/>
  </si>
  <si>
    <t>交付対象
事業費</t>
    <rPh sb="0" eb="2">
      <t>コウフ</t>
    </rPh>
    <rPh sb="2" eb="4">
      <t>タイショウ</t>
    </rPh>
    <rPh sb="5" eb="6">
      <t>コト</t>
    </rPh>
    <rPh sb="6" eb="7">
      <t>ギョウ</t>
    </rPh>
    <rPh sb="7" eb="8">
      <t>ヒ</t>
    </rPh>
    <phoneticPr fontId="4"/>
  </si>
  <si>
    <r>
      <t xml:space="preserve">交付金額
</t>
    </r>
    <r>
      <rPr>
        <sz val="9"/>
        <rFont val="ＭＳ Ｐゴシック"/>
        <family val="3"/>
        <charset val="128"/>
      </rPr>
      <t>(Ｄ)</t>
    </r>
    <r>
      <rPr>
        <sz val="11"/>
        <rFont val="ＭＳ Ｐゴシック"/>
        <family val="3"/>
        <charset val="128"/>
      </rPr>
      <t xml:space="preserve">
</t>
    </r>
    <rPh sb="0" eb="1">
      <t>コウ</t>
    </rPh>
    <rPh sb="1" eb="2">
      <t>ヅケ</t>
    </rPh>
    <rPh sb="2" eb="3">
      <t>キン</t>
    </rPh>
    <rPh sb="3" eb="4">
      <t>ガク</t>
    </rPh>
    <phoneticPr fontId="4"/>
  </si>
  <si>
    <t>事業内容
及び
事業量</t>
    <phoneticPr fontId="4"/>
  </si>
  <si>
    <t>交付対象
事業費</t>
    <rPh sb="0" eb="2">
      <t>コウフ</t>
    </rPh>
    <rPh sb="2" eb="4">
      <t>タイショウ</t>
    </rPh>
    <rPh sb="5" eb="8">
      <t>ジギョウヒ</t>
    </rPh>
    <phoneticPr fontId="4"/>
  </si>
  <si>
    <t>県費</t>
    <rPh sb="0" eb="1">
      <t>ケン</t>
    </rPh>
    <rPh sb="1" eb="2">
      <t>ヒ</t>
    </rPh>
    <phoneticPr fontId="4"/>
  </si>
  <si>
    <t>市町村費</t>
    <rPh sb="0" eb="3">
      <t>シチョウソン</t>
    </rPh>
    <rPh sb="3" eb="4">
      <t>ヒ</t>
    </rPh>
    <phoneticPr fontId="4"/>
  </si>
  <si>
    <t>そ　の　他</t>
    <rPh sb="4" eb="5">
      <t>タ</t>
    </rPh>
    <phoneticPr fontId="4"/>
  </si>
  <si>
    <r>
      <t xml:space="preserve">年度末
進捗率
</t>
    </r>
    <r>
      <rPr>
        <sz val="9"/>
        <rFont val="ＭＳ Ｐゴシック"/>
        <family val="3"/>
        <charset val="128"/>
      </rPr>
      <t>(Ｅ)</t>
    </r>
    <rPh sb="0" eb="3">
      <t>ネンドマツ</t>
    </rPh>
    <rPh sb="4" eb="6">
      <t>シンチョク</t>
    </rPh>
    <rPh sb="6" eb="7">
      <t>リツ</t>
    </rPh>
    <phoneticPr fontId="4"/>
  </si>
  <si>
    <r>
      <t xml:space="preserve">単　年　度
交付限度額
</t>
    </r>
    <r>
      <rPr>
        <sz val="9"/>
        <rFont val="ＭＳ Ｐゴシック"/>
        <family val="3"/>
        <charset val="128"/>
      </rPr>
      <t>(Ｃ)×(Ｅ)－(Ｄ)
(千円未満切捨）</t>
    </r>
    <rPh sb="0" eb="1">
      <t>タン</t>
    </rPh>
    <rPh sb="2" eb="3">
      <t>ネン</t>
    </rPh>
    <rPh sb="4" eb="5">
      <t>ド</t>
    </rPh>
    <rPh sb="6" eb="8">
      <t>コウフ</t>
    </rPh>
    <rPh sb="8" eb="10">
      <t>ゲンド</t>
    </rPh>
    <rPh sb="10" eb="11">
      <t>ガク</t>
    </rPh>
    <rPh sb="26" eb="28">
      <t>センエン</t>
    </rPh>
    <rPh sb="28" eb="30">
      <t>ミマン</t>
    </rPh>
    <rPh sb="30" eb="31">
      <t>キ</t>
    </rPh>
    <rPh sb="31" eb="32">
      <t>ス</t>
    </rPh>
    <phoneticPr fontId="4"/>
  </si>
  <si>
    <t>消費税仕入
控除税額</t>
    <rPh sb="0" eb="3">
      <t>ショウヒゼイ</t>
    </rPh>
    <rPh sb="3" eb="5">
      <t>シイレ</t>
    </rPh>
    <rPh sb="6" eb="8">
      <t>コウジョ</t>
    </rPh>
    <rPh sb="8" eb="10">
      <t>ゼイガク</t>
    </rPh>
    <phoneticPr fontId="4"/>
  </si>
  <si>
    <t>交付金額</t>
    <rPh sb="0" eb="1">
      <t>コウ</t>
    </rPh>
    <rPh sb="1" eb="2">
      <t>ヅケ</t>
    </rPh>
    <rPh sb="2" eb="3">
      <t>キン</t>
    </rPh>
    <rPh sb="3" eb="4">
      <t>ガク</t>
    </rPh>
    <phoneticPr fontId="4"/>
  </si>
  <si>
    <t>翌年度以降の累計</t>
    <rPh sb="0" eb="3">
      <t>ヨクネンド</t>
    </rPh>
    <rPh sb="3" eb="5">
      <t>イコウ</t>
    </rPh>
    <rPh sb="6" eb="8">
      <t>ルイケイ</t>
    </rPh>
    <phoneticPr fontId="4"/>
  </si>
  <si>
    <t>山村
振興</t>
    <rPh sb="0" eb="2">
      <t>サンソン</t>
    </rPh>
    <rPh sb="3" eb="5">
      <t>シンコウ</t>
    </rPh>
    <phoneticPr fontId="4"/>
  </si>
  <si>
    <t>過疎
地域</t>
    <rPh sb="0" eb="2">
      <t>カソ</t>
    </rPh>
    <rPh sb="3" eb="5">
      <t>チイキ</t>
    </rPh>
    <phoneticPr fontId="4"/>
  </si>
  <si>
    <t>特定
農山村</t>
    <rPh sb="0" eb="2">
      <t>トクテイ</t>
    </rPh>
    <rPh sb="3" eb="4">
      <t>ノウ</t>
    </rPh>
    <rPh sb="4" eb="6">
      <t>サンソン</t>
    </rPh>
    <phoneticPr fontId="4"/>
  </si>
  <si>
    <t>半島
振興</t>
    <rPh sb="0" eb="2">
      <t>ハントウ</t>
    </rPh>
    <rPh sb="3" eb="5">
      <t>シンコウ</t>
    </rPh>
    <phoneticPr fontId="4"/>
  </si>
  <si>
    <t>離島
振興</t>
    <rPh sb="0" eb="2">
      <t>リトウ</t>
    </rPh>
    <rPh sb="3" eb="5">
      <t>シンコウ</t>
    </rPh>
    <phoneticPr fontId="4"/>
  </si>
  <si>
    <t>豪雪
地帯</t>
    <rPh sb="0" eb="2">
      <t>ゴウセツ</t>
    </rPh>
    <rPh sb="3" eb="5">
      <t>チタイ</t>
    </rPh>
    <phoneticPr fontId="4"/>
  </si>
  <si>
    <t>急傾斜地</t>
    <rPh sb="0" eb="3">
      <t>キュウケイシャ</t>
    </rPh>
    <rPh sb="3" eb="4">
      <t>チ</t>
    </rPh>
    <phoneticPr fontId="4"/>
  </si>
  <si>
    <t>奄美
群島</t>
    <rPh sb="0" eb="2">
      <t>アマミ</t>
    </rPh>
    <rPh sb="3" eb="5">
      <t>グントウ</t>
    </rPh>
    <phoneticPr fontId="4"/>
  </si>
  <si>
    <t>指定棚田地域</t>
    <rPh sb="0" eb="2">
      <t>シテイ</t>
    </rPh>
    <rPh sb="2" eb="4">
      <t>タナダ</t>
    </rPh>
    <rPh sb="4" eb="6">
      <t>チイキ</t>
    </rPh>
    <phoneticPr fontId="4"/>
  </si>
  <si>
    <t>連携施策は「１」を
記載</t>
    <rPh sb="0" eb="2">
      <t>レンケイ</t>
    </rPh>
    <rPh sb="2" eb="4">
      <t>セサク</t>
    </rPh>
    <rPh sb="10" eb="12">
      <t>キサイ</t>
    </rPh>
    <phoneticPr fontId="4"/>
  </si>
  <si>
    <t>該当する連携施策の番号｢１～８｣を全て記載</t>
    <rPh sb="0" eb="2">
      <t>ガイトウ</t>
    </rPh>
    <rPh sb="4" eb="6">
      <t>レンケイ</t>
    </rPh>
    <rPh sb="6" eb="8">
      <t>セサク</t>
    </rPh>
    <rPh sb="9" eb="11">
      <t>バンゴウ</t>
    </rPh>
    <rPh sb="17" eb="18">
      <t>スベ</t>
    </rPh>
    <rPh sb="19" eb="21">
      <t>キサイ</t>
    </rPh>
    <phoneticPr fontId="4"/>
  </si>
  <si>
    <t>連携施策は
｢１｣を記載</t>
    <rPh sb="0" eb="2">
      <t>レンケイ</t>
    </rPh>
    <rPh sb="2" eb="4">
      <t>セサク</t>
    </rPh>
    <rPh sb="10" eb="12">
      <t>キサイ</t>
    </rPh>
    <phoneticPr fontId="4"/>
  </si>
  <si>
    <t>交付対象
事業費</t>
    <phoneticPr fontId="15"/>
  </si>
  <si>
    <t>円</t>
    <rPh sb="0" eb="1">
      <t>エン</t>
    </rPh>
    <phoneticPr fontId="4"/>
  </si>
  <si>
    <t>％</t>
    <phoneticPr fontId="4"/>
  </si>
  <si>
    <t>事業別内容</t>
    <rPh sb="0" eb="2">
      <t>ジギョウ</t>
    </rPh>
    <rPh sb="2" eb="3">
      <t>ベツ</t>
    </rPh>
    <rPh sb="3" eb="5">
      <t>ナイヨウ</t>
    </rPh>
    <phoneticPr fontId="4"/>
  </si>
  <si>
    <t>～</t>
    <phoneticPr fontId="4"/>
  </si>
  <si>
    <t>②市町村等附帯事務費</t>
    <rPh sb="1" eb="4">
      <t>シチョウソン</t>
    </rPh>
    <rPh sb="4" eb="5">
      <t>トウ</t>
    </rPh>
    <rPh sb="5" eb="7">
      <t>フタイ</t>
    </rPh>
    <rPh sb="7" eb="10">
      <t>ジムヒ</t>
    </rPh>
    <phoneticPr fontId="4"/>
  </si>
  <si>
    <t>総合計（①＋②＋③）</t>
    <rPh sb="0" eb="1">
      <t>ソウ</t>
    </rPh>
    <rPh sb="1" eb="3">
      <t>ゴウケイ</t>
    </rPh>
    <phoneticPr fontId="4"/>
  </si>
  <si>
    <t>共同で計画作成を行う場合の内訳</t>
    <rPh sb="0" eb="2">
      <t>キョウドウ</t>
    </rPh>
    <rPh sb="3" eb="5">
      <t>ケイカク</t>
    </rPh>
    <rPh sb="5" eb="7">
      <t>サクセイ</t>
    </rPh>
    <rPh sb="8" eb="9">
      <t>オコナ</t>
    </rPh>
    <rPh sb="10" eb="12">
      <t>バアイ</t>
    </rPh>
    <rPh sb="13" eb="15">
      <t>ウチワケ</t>
    </rPh>
    <phoneticPr fontId="4"/>
  </si>
  <si>
    <t>○○町</t>
    <rPh sb="2" eb="3">
      <t>チョウ</t>
    </rPh>
    <phoneticPr fontId="4"/>
  </si>
  <si>
    <t>事業費（ハード）</t>
    <rPh sb="0" eb="3">
      <t>ジギョウヒ</t>
    </rPh>
    <phoneticPr fontId="4"/>
  </si>
  <si>
    <t>市町村等附帯事務費</t>
    <rPh sb="0" eb="3">
      <t>シチョウソン</t>
    </rPh>
    <rPh sb="3" eb="4">
      <t>トウ</t>
    </rPh>
    <rPh sb="4" eb="6">
      <t>フタイ</t>
    </rPh>
    <rPh sb="6" eb="9">
      <t>ジムヒ</t>
    </rPh>
    <phoneticPr fontId="4"/>
  </si>
  <si>
    <t>××県</t>
    <rPh sb="2" eb="3">
      <t>ケン</t>
    </rPh>
    <phoneticPr fontId="4"/>
  </si>
  <si>
    <t>都道府県附帯事務費</t>
    <rPh sb="0" eb="4">
      <t>トドウフケン</t>
    </rPh>
    <rPh sb="3" eb="4">
      <t>トケン</t>
    </rPh>
    <rPh sb="4" eb="6">
      <t>フタイ</t>
    </rPh>
    <rPh sb="6" eb="9">
      <t>ジムヒ</t>
    </rPh>
    <phoneticPr fontId="4"/>
  </si>
  <si>
    <t>・実施要領別記３の第２の１の（１）のイに記載の発電施設の単独設置を実施する場合、計画の提出年度欄には、発電施設等を附帯する活性化施設の整備を実施する際に作成した活性化計画の提出年度を記載すること。</t>
    <rPh sb="1" eb="3">
      <t>ジッシ</t>
    </rPh>
    <rPh sb="3" eb="5">
      <t>ヨウリョウ</t>
    </rPh>
    <rPh sb="5" eb="7">
      <t>ベッキ</t>
    </rPh>
    <rPh sb="9" eb="10">
      <t>ダイ</t>
    </rPh>
    <rPh sb="20" eb="22">
      <t>キサイ</t>
    </rPh>
    <rPh sb="23" eb="25">
      <t>ハツデン</t>
    </rPh>
    <rPh sb="25" eb="27">
      <t>シセツ</t>
    </rPh>
    <rPh sb="28" eb="30">
      <t>タンドク</t>
    </rPh>
    <rPh sb="30" eb="32">
      <t>セッチ</t>
    </rPh>
    <rPh sb="33" eb="35">
      <t>ジッシ</t>
    </rPh>
    <rPh sb="37" eb="39">
      <t>バアイ</t>
    </rPh>
    <rPh sb="40" eb="42">
      <t>ケイカク</t>
    </rPh>
    <rPh sb="43" eb="45">
      <t>テイシュツ</t>
    </rPh>
    <rPh sb="45" eb="47">
      <t>ネンド</t>
    </rPh>
    <rPh sb="47" eb="48">
      <t>ラン</t>
    </rPh>
    <rPh sb="51" eb="53">
      <t>ハツデン</t>
    </rPh>
    <rPh sb="53" eb="55">
      <t>シセツ</t>
    </rPh>
    <rPh sb="55" eb="56">
      <t>トウ</t>
    </rPh>
    <rPh sb="57" eb="59">
      <t>フタイ</t>
    </rPh>
    <rPh sb="61" eb="63">
      <t>カッセイ</t>
    </rPh>
    <rPh sb="63" eb="64">
      <t>カ</t>
    </rPh>
    <rPh sb="64" eb="66">
      <t>シセツ</t>
    </rPh>
    <rPh sb="67" eb="69">
      <t>セイビ</t>
    </rPh>
    <rPh sb="70" eb="72">
      <t>ジッシ</t>
    </rPh>
    <rPh sb="74" eb="75">
      <t>サイ</t>
    </rPh>
    <rPh sb="76" eb="78">
      <t>サクセイ</t>
    </rPh>
    <rPh sb="80" eb="82">
      <t>カッセイ</t>
    </rPh>
    <rPh sb="82" eb="83">
      <t>カ</t>
    </rPh>
    <rPh sb="83" eb="85">
      <t>ケイカク</t>
    </rPh>
    <rPh sb="86" eb="88">
      <t>テイシュツ</t>
    </rPh>
    <rPh sb="88" eb="90">
      <t>ネンド</t>
    </rPh>
    <rPh sb="91" eb="93">
      <t>キサイ</t>
    </rPh>
    <phoneticPr fontId="4"/>
  </si>
  <si>
    <t>以下の１（①又は②）及び２に基づいた取組を実施する事業である場合は、「事業別内容」の項に「１」を記入すること。
１　①みどり法第19条第１項に基づき認定を受けた環境負荷低減事業活動の実施に関する計画又はみどり法第21条第１項に基づき認定を受けた特定環境負荷低減事業活動の実施に関する計画
　　②みどり法第39条第１項に基づき認定を受けた基盤確立事業の実施に関する計画
２　みどり法第16条第１項に基づく地方公共団体の基本計画に定められた特定区域において、地域における環境負荷低減の効果を高めるために必要な取組</t>
    <rPh sb="6" eb="7">
      <t>マタ</t>
    </rPh>
    <rPh sb="10" eb="11">
      <t>オヨ</t>
    </rPh>
    <phoneticPr fontId="4"/>
  </si>
  <si>
    <t>農林水産物等の販売・加工促進</t>
    <rPh sb="0" eb="2">
      <t>ノウリン</t>
    </rPh>
    <rPh sb="2" eb="5">
      <t>スイサンブツ</t>
    </rPh>
    <rPh sb="5" eb="6">
      <t>ナド</t>
    </rPh>
    <rPh sb="7" eb="9">
      <t>ハンバイ</t>
    </rPh>
    <rPh sb="10" eb="12">
      <t>カコウ</t>
    </rPh>
    <rPh sb="12" eb="14">
      <t>ソクシン</t>
    </rPh>
    <phoneticPr fontId="4"/>
  </si>
  <si>
    <t>交流人口の増加</t>
    <rPh sb="0" eb="2">
      <t>コウリュウ</t>
    </rPh>
    <rPh sb="2" eb="4">
      <t>ジンコウ</t>
    </rPh>
    <rPh sb="5" eb="7">
      <t>ゾウカ</t>
    </rPh>
    <phoneticPr fontId="4"/>
  </si>
  <si>
    <t>地域産物の販売額の増加</t>
    <rPh sb="0" eb="4">
      <t>チイキサンブツ</t>
    </rPh>
    <rPh sb="5" eb="8">
      <t>ハンバイガク</t>
    </rPh>
    <rPh sb="9" eb="11">
      <t>ゾウカ</t>
    </rPh>
    <phoneticPr fontId="4"/>
  </si>
  <si>
    <t>城里町まちづくり戦略課</t>
    <rPh sb="0" eb="3">
      <t>シロサトマチ</t>
    </rPh>
    <rPh sb="8" eb="10">
      <t>センリャク</t>
    </rPh>
    <rPh sb="10" eb="11">
      <t>カ</t>
    </rPh>
    <phoneticPr fontId="4"/>
  </si>
  <si>
    <t>029-288-3111</t>
    <phoneticPr fontId="4"/>
  </si>
  <si>
    <t>029-288-3113</t>
    <phoneticPr fontId="4"/>
  </si>
  <si>
    <t>machi@town.shirosaro.lg.jp</t>
    <phoneticPr fontId="4"/>
  </si>
  <si>
    <t>（計画区域外からの入込客数（人）【目標値】－計画区域外からの入込客数（人）【現状値】）</t>
    <phoneticPr fontId="4"/>
  </si>
  <si>
    <t>令和5年度</t>
    <rPh sb="0" eb="2">
      <t>レイワ</t>
    </rPh>
    <rPh sb="3" eb="5">
      <t>ネンド</t>
    </rPh>
    <phoneticPr fontId="4"/>
  </si>
  <si>
    <t>平均</t>
    <rPh sb="0" eb="2">
      <t>ヘイキン</t>
    </rPh>
    <phoneticPr fontId="4"/>
  </si>
  <si>
    <t>直売コーナー</t>
    <rPh sb="0" eb="2">
      <t>チョクバイ</t>
    </rPh>
    <phoneticPr fontId="4"/>
  </si>
  <si>
    <t>食堂コーナー</t>
    <rPh sb="0" eb="2">
      <t>ショクドウ</t>
    </rPh>
    <phoneticPr fontId="4"/>
  </si>
  <si>
    <t>合計</t>
    <rPh sb="0" eb="2">
      <t>ゴウケイ</t>
    </rPh>
    <phoneticPr fontId="4"/>
  </si>
  <si>
    <t>令和3年度</t>
    <rPh sb="0" eb="2">
      <t>レイワ</t>
    </rPh>
    <rPh sb="3" eb="5">
      <t>ネンド</t>
    </rPh>
    <phoneticPr fontId="4"/>
  </si>
  <si>
    <t>令和4年度</t>
    <rPh sb="0" eb="2">
      <t>レイワ</t>
    </rPh>
    <rPh sb="3" eb="5">
      <t>ネンド</t>
    </rPh>
    <phoneticPr fontId="4"/>
  </si>
  <si>
    <t>道の駅計</t>
    <rPh sb="0" eb="1">
      <t>ミチ</t>
    </rPh>
    <rPh sb="2" eb="3">
      <t>エキ</t>
    </rPh>
    <rPh sb="3" eb="4">
      <t>ケイ</t>
    </rPh>
    <phoneticPr fontId="4"/>
  </si>
  <si>
    <t>売上（円）</t>
    <rPh sb="0" eb="2">
      <t>ウリアゲ</t>
    </rPh>
    <rPh sb="3" eb="4">
      <t>エン</t>
    </rPh>
    <phoneticPr fontId="4"/>
  </si>
  <si>
    <t>レジ通過者数（人）</t>
    <rPh sb="2" eb="6">
      <t>ツウカシャスウ</t>
    </rPh>
    <rPh sb="7" eb="8">
      <t>ニン</t>
    </rPh>
    <phoneticPr fontId="4"/>
  </si>
  <si>
    <t>年度</t>
    <rPh sb="0" eb="2">
      <t>ネンド</t>
    </rPh>
    <phoneticPr fontId="4"/>
  </si>
  <si>
    <t>令和３年度</t>
    <rPh sb="0" eb="2">
      <t>レイワ</t>
    </rPh>
    <rPh sb="3" eb="5">
      <t>ネンド</t>
    </rPh>
    <phoneticPr fontId="4"/>
  </si>
  <si>
    <t>令和４年度</t>
    <rPh sb="0" eb="2">
      <t>レイワ</t>
    </rPh>
    <rPh sb="3" eb="5">
      <t>ネンド</t>
    </rPh>
    <phoneticPr fontId="4"/>
  </si>
  <si>
    <t>令和５年度</t>
    <rPh sb="0" eb="2">
      <t>レイワ</t>
    </rPh>
    <rPh sb="3" eb="5">
      <t>ネンド</t>
    </rPh>
    <phoneticPr fontId="4"/>
  </si>
  <si>
    <t>客単価（円/人)</t>
    <rPh sb="0" eb="3">
      <t>キャクタンカ</t>
    </rPh>
    <rPh sb="4" eb="5">
      <t>エン</t>
    </rPh>
    <rPh sb="6" eb="7">
      <t>ニン</t>
    </rPh>
    <phoneticPr fontId="4"/>
  </si>
  <si>
    <t>現在の道の駅かつらのレジ通過者数３ヵ年平均の60％を計画区域外からの入込客数とする。</t>
    <rPh sb="0" eb="2">
      <t>ゲンザイ</t>
    </rPh>
    <rPh sb="3" eb="4">
      <t>ミチ</t>
    </rPh>
    <rPh sb="5" eb="6">
      <t>エキ</t>
    </rPh>
    <rPh sb="12" eb="16">
      <t>ツウカシャスウ</t>
    </rPh>
    <rPh sb="18" eb="19">
      <t>ネン</t>
    </rPh>
    <rPh sb="19" eb="21">
      <t>ヘイキン</t>
    </rPh>
    <rPh sb="26" eb="28">
      <t>ケイカク</t>
    </rPh>
    <rPh sb="28" eb="31">
      <t>クイキガイ</t>
    </rPh>
    <rPh sb="34" eb="38">
      <t>イリコミキャクスウ</t>
    </rPh>
    <phoneticPr fontId="4"/>
  </si>
  <si>
    <t>道の駅かつらのレジ通過者数・売上・客単価</t>
    <rPh sb="0" eb="1">
      <t>ミチ</t>
    </rPh>
    <rPh sb="2" eb="3">
      <t>エキ</t>
    </rPh>
    <rPh sb="9" eb="11">
      <t>ツウカ</t>
    </rPh>
    <rPh sb="11" eb="13">
      <t>シャスウ</t>
    </rPh>
    <rPh sb="14" eb="16">
      <t>ウリアゲ</t>
    </rPh>
    <rPh sb="17" eb="20">
      <t>キャクタンカ</t>
    </rPh>
    <phoneticPr fontId="4"/>
  </si>
  <si>
    <t>計画区域外からの入込客数（人）【現状値】</t>
    <rPh sb="13" eb="14">
      <t>ニン</t>
    </rPh>
    <rPh sb="16" eb="19">
      <t>ゲンジョウチ</t>
    </rPh>
    <phoneticPr fontId="4"/>
  </si>
  <si>
    <t>計画区域外からの入込客数【現状値】について</t>
    <rPh sb="0" eb="2">
      <t>ケイカク</t>
    </rPh>
    <rPh sb="2" eb="5">
      <t>クイキガイ</t>
    </rPh>
    <rPh sb="8" eb="12">
      <t>イリコミキャクスウ</t>
    </rPh>
    <rPh sb="13" eb="16">
      <t>ゲンジョウチ</t>
    </rPh>
    <phoneticPr fontId="4"/>
  </si>
  <si>
    <t>計画区域外からの入込客数【目標値】について</t>
    <rPh sb="0" eb="2">
      <t>ケイカク</t>
    </rPh>
    <rPh sb="2" eb="5">
      <t>クイキガイ</t>
    </rPh>
    <rPh sb="8" eb="12">
      <t>イリコミキャクスウ</t>
    </rPh>
    <rPh sb="13" eb="16">
      <t>モクヒョウチ</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</si>
  <si>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</si>
  <si>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</si>
  <si>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</si>
  <si>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道の駅かつら売上目標</t>
    <rPh sb="0" eb="1">
      <t>ミチ</t>
    </rPh>
    <rPh sb="2" eb="3">
      <t>エキ</t>
    </rPh>
    <rPh sb="6" eb="10">
      <t>ウリアゲモクヒョウ</t>
    </rPh>
    <phoneticPr fontId="4"/>
  </si>
  <si>
    <t>計画区域外からの入込客数（人）【目標値】</t>
    <rPh sb="13" eb="14">
      <t>ニン</t>
    </rPh>
    <rPh sb="16" eb="19">
      <t>モクヒョウチ</t>
    </rPh>
    <phoneticPr fontId="4"/>
  </si>
  <si>
    <t>計画区域外からの入込客数【現状値】は、現在の道の駅かつらのレジ通過者数３ヵ年平均の60％を計画区域外からの入込客数158,494人とする。計画区域外からの入込客数【目標値】は、開業後の道の駅かつらの目標売上からレジ通過者数を算出し、３ヵ年平均の60％を計画区域外からの入込客数295,958人とする。
【具体的数値目標】令和8年263,074人　/　令和9年295,958人　/　令和10年328,842人</t>
    <rPh sb="64" eb="65">
      <t>ニン</t>
    </rPh>
    <rPh sb="88" eb="91">
      <t>カイギョウゴ</t>
    </rPh>
    <rPh sb="92" eb="93">
      <t>ミチ</t>
    </rPh>
    <rPh sb="94" eb="95">
      <t>エキ</t>
    </rPh>
    <rPh sb="99" eb="101">
      <t>モクヒョウ</t>
    </rPh>
    <rPh sb="101" eb="103">
      <t>ウリアゲ</t>
    </rPh>
    <rPh sb="107" eb="111">
      <t>ツウカシャスウ</t>
    </rPh>
    <rPh sb="112" eb="114">
      <t>サンシュツ</t>
    </rPh>
    <rPh sb="145" eb="146">
      <t>ニン</t>
    </rPh>
    <rPh sb="155" eb="159">
      <t>スウチモクヒョウ</t>
    </rPh>
    <rPh sb="160" eb="162">
      <t>レイワ</t>
    </rPh>
    <rPh sb="163" eb="164">
      <t>ネン</t>
    </rPh>
    <rPh sb="171" eb="172">
      <t>ニン</t>
    </rPh>
    <rPh sb="175" eb="177">
      <t>レイワ</t>
    </rPh>
    <rPh sb="178" eb="179">
      <t>ネン</t>
    </rPh>
    <rPh sb="186" eb="187">
      <t>ニン</t>
    </rPh>
    <rPh sb="190" eb="192">
      <t>レイワ</t>
    </rPh>
    <rPh sb="194" eb="195">
      <t>ネン</t>
    </rPh>
    <rPh sb="202" eb="203">
      <t>ニン</t>
    </rPh>
    <phoneticPr fontId="4"/>
  </si>
  <si>
    <t>【備考】</t>
    <rPh sb="1" eb="3">
      <t>ビコウ</t>
    </rPh>
    <phoneticPr fontId="4"/>
  </si>
  <si>
    <t>令和10年度の売上を計画目標とし、開業初年度に80％、2年目90％、3年目100％と仮定する。</t>
    <rPh sb="0" eb="2">
      <t>レイワ</t>
    </rPh>
    <rPh sb="4" eb="6">
      <t>ネンド</t>
    </rPh>
    <rPh sb="7" eb="9">
      <t>ウリアゲ</t>
    </rPh>
    <rPh sb="10" eb="12">
      <t>ケイカク</t>
    </rPh>
    <rPh sb="12" eb="14">
      <t>モクヒョウ</t>
    </rPh>
    <rPh sb="17" eb="19">
      <t>カイギョウ</t>
    </rPh>
    <rPh sb="19" eb="22">
      <t>ショネンド</t>
    </rPh>
    <rPh sb="28" eb="30">
      <t>ネンメ</t>
    </rPh>
    <rPh sb="35" eb="37">
      <t>ネンメ</t>
    </rPh>
    <rPh sb="42" eb="44">
      <t>カテイ</t>
    </rPh>
    <phoneticPr fontId="4"/>
  </si>
  <si>
    <t>客単価は、令和3年度～令和5年度の平均値を採用した。</t>
    <rPh sb="0" eb="3">
      <t>キャクタンカ</t>
    </rPh>
    <rPh sb="5" eb="7">
      <t>レイワ</t>
    </rPh>
    <rPh sb="8" eb="10">
      <t>ネンド</t>
    </rPh>
    <rPh sb="11" eb="13">
      <t>レイワ</t>
    </rPh>
    <rPh sb="14" eb="16">
      <t>ネンド</t>
    </rPh>
    <rPh sb="17" eb="20">
      <t>ヘイキンチ</t>
    </rPh>
    <rPh sb="21" eb="23">
      <t>サイヨウ</t>
    </rPh>
    <phoneticPr fontId="4"/>
  </si>
  <si>
    <t>レジ通過者数は、売上と客単価からレジ通過者数を算出した。</t>
    <rPh sb="2" eb="6">
      <t>ツウカシャスウ</t>
    </rPh>
    <rPh sb="8" eb="10">
      <t>ウリアゲ</t>
    </rPh>
    <rPh sb="11" eb="14">
      <t>キャクタンカ</t>
    </rPh>
    <rPh sb="18" eb="22">
      <t>ツウカシャスウ</t>
    </rPh>
    <rPh sb="23" eb="25">
      <t>サンシュツ</t>
    </rPh>
    <phoneticPr fontId="4"/>
  </si>
  <si>
    <t>地域産の農林水産物の販売額（千円）【現状値】</t>
  </si>
  <si>
    <t>（地域産の農林水産物の販売額（千円）【目標値】－地域産の農林水産物の販売額（千円）【現状値】）</t>
    <rPh sb="1" eb="3">
      <t>チイキ</t>
    </rPh>
    <rPh sb="3" eb="4">
      <t>サン</t>
    </rPh>
    <rPh sb="5" eb="10">
      <t>ノウリンスイサンブツ</t>
    </rPh>
    <rPh sb="11" eb="14">
      <t>ハンバイガク</t>
    </rPh>
    <rPh sb="15" eb="17">
      <t>センエン</t>
    </rPh>
    <rPh sb="19" eb="22">
      <t>モクヒョウチ</t>
    </rPh>
    <rPh sb="24" eb="27">
      <t>チイキサン</t>
    </rPh>
    <rPh sb="28" eb="33">
      <t>ノウリンスイサンブツ</t>
    </rPh>
    <rPh sb="34" eb="37">
      <t>ハンバイガク</t>
    </rPh>
    <rPh sb="38" eb="40">
      <t>センエン</t>
    </rPh>
    <rPh sb="42" eb="45">
      <t>ゲンジョウチ</t>
    </rPh>
    <phoneticPr fontId="4"/>
  </si>
  <si>
    <t>（円）</t>
    <rPh sb="1" eb="2">
      <t>エン</t>
    </rPh>
    <phoneticPr fontId="4"/>
  </si>
  <si>
    <t>（千円）</t>
    <rPh sb="1" eb="3">
      <t>センエン</t>
    </rPh>
    <phoneticPr fontId="4"/>
  </si>
  <si>
    <t>農産物等直売額</t>
    <rPh sb="0" eb="3">
      <t>ノウサンブツ</t>
    </rPh>
    <rPh sb="3" eb="4">
      <t>ナド</t>
    </rPh>
    <rPh sb="4" eb="6">
      <t>チョクバイ</t>
    </rPh>
    <rPh sb="6" eb="7">
      <t>ガク</t>
    </rPh>
    <phoneticPr fontId="4"/>
  </si>
  <si>
    <t>地域産の農林水産物の販売額（千円）【目標値】について</t>
    <rPh sb="18" eb="21">
      <t>モクヒョウチ</t>
    </rPh>
    <phoneticPr fontId="4"/>
  </si>
  <si>
    <t>現在の道の駅かつらにおける直売コーナーの農産物等直売額を現状値とする。</t>
    <rPh sb="0" eb="2">
      <t>ゲンザイ</t>
    </rPh>
    <rPh sb="3" eb="4">
      <t>ミチ</t>
    </rPh>
    <rPh sb="5" eb="6">
      <t>エキ</t>
    </rPh>
    <rPh sb="13" eb="15">
      <t>チョクバイ</t>
    </rPh>
    <rPh sb="20" eb="23">
      <t>ノウサンブツ</t>
    </rPh>
    <rPh sb="23" eb="24">
      <t>ナド</t>
    </rPh>
    <rPh sb="24" eb="26">
      <t>チョクバイ</t>
    </rPh>
    <rPh sb="26" eb="27">
      <t>ガク</t>
    </rPh>
    <rPh sb="28" eb="30">
      <t>ゲンジョウ</t>
    </rPh>
    <rPh sb="30" eb="31">
      <t>アタイ</t>
    </rPh>
    <phoneticPr fontId="4"/>
  </si>
  <si>
    <t>再整備する道の駅かつらの売上目標から農産物等直売額相当額を推計し、その推計値の増加分を地域産の農林水産物の販売額の目標値とする。</t>
    <rPh sb="0" eb="3">
      <t>サイセイビ</t>
    </rPh>
    <rPh sb="5" eb="6">
      <t>ミチ</t>
    </rPh>
    <rPh sb="7" eb="8">
      <t>エキ</t>
    </rPh>
    <rPh sb="12" eb="14">
      <t>ウリアゲ</t>
    </rPh>
    <rPh sb="14" eb="16">
      <t>モクヒョウ</t>
    </rPh>
    <rPh sb="25" eb="28">
      <t>ソウトウガク</t>
    </rPh>
    <rPh sb="29" eb="31">
      <t>スイケイ</t>
    </rPh>
    <rPh sb="35" eb="38">
      <t>スイケイチ</t>
    </rPh>
    <rPh sb="39" eb="42">
      <t>ゾウカブン</t>
    </rPh>
    <rPh sb="43" eb="46">
      <t>チイキサン</t>
    </rPh>
    <rPh sb="47" eb="52">
      <t>ノウリンスイサンブツ</t>
    </rPh>
    <rPh sb="53" eb="56">
      <t>ハンバイガク</t>
    </rPh>
    <rPh sb="57" eb="60">
      <t>モクヒョウチ</t>
    </rPh>
    <phoneticPr fontId="4"/>
  </si>
  <si>
    <t>農産物等直売額が占める割合</t>
    <rPh sb="0" eb="3">
      <t>ノウサンブツ</t>
    </rPh>
    <rPh sb="3" eb="4">
      <t>ナド</t>
    </rPh>
    <rPh sb="4" eb="7">
      <t>チョクバイガク</t>
    </rPh>
    <rPh sb="8" eb="9">
      <t>シ</t>
    </rPh>
    <rPh sb="11" eb="13">
      <t>ワリアイ</t>
    </rPh>
    <phoneticPr fontId="4"/>
  </si>
  <si>
    <t>農産物等直売額相当額</t>
  </si>
  <si>
    <t>直売コーナー売上目標</t>
    <rPh sb="0" eb="2">
      <t>チョクバイ</t>
    </rPh>
    <rPh sb="6" eb="8">
      <t>ウリアゲ</t>
    </rPh>
    <rPh sb="8" eb="10">
      <t>モクヒョウ</t>
    </rPh>
    <phoneticPr fontId="4"/>
  </si>
  <si>
    <t>地域産の農林水産物の販売額（千円）【目標値】</t>
  </si>
  <si>
    <t>地域産物の販売額の増加</t>
    <phoneticPr fontId="4"/>
  </si>
  <si>
    <t>　計画区域において生産された農林水産物の販売額の増加額（千円）</t>
  </si>
  <si>
    <t>令和１１年</t>
    <rPh sb="0" eb="2">
      <t>レイワ</t>
    </rPh>
    <rPh sb="4" eb="5">
      <t>ネン</t>
    </rPh>
    <phoneticPr fontId="4"/>
  </si>
  <si>
    <t>令和 ８年 ４月～令和１１年 ３月</t>
    <rPh sb="0" eb="2">
      <t>レイワ</t>
    </rPh>
    <rPh sb="4" eb="5">
      <t>ネン</t>
    </rPh>
    <rPh sb="7" eb="8">
      <t>ガツ</t>
    </rPh>
    <rPh sb="9" eb="11">
      <t>レイワ</t>
    </rPh>
    <rPh sb="13" eb="14">
      <t>ネン</t>
    </rPh>
    <rPh sb="16" eb="17">
      <t>ガツ</t>
    </rPh>
    <phoneticPr fontId="4"/>
  </si>
  <si>
    <t>地域産物を活用した加工品の開発</t>
    <rPh sb="0" eb="4">
      <t>チイキサンブツ</t>
    </rPh>
    <rPh sb="5" eb="7">
      <t>カツヨウ</t>
    </rPh>
    <rPh sb="9" eb="12">
      <t>カコウヒン</t>
    </rPh>
    <rPh sb="13" eb="15">
      <t>カイハツ</t>
    </rPh>
    <phoneticPr fontId="4"/>
  </si>
  <si>
    <t>３件</t>
    <rPh sb="1" eb="2">
      <t>ケン</t>
    </rPh>
    <phoneticPr fontId="4"/>
  </si>
  <si>
    <t>計画期間に毎年度１件の商品開発</t>
    <rPh sb="0" eb="2">
      <t>ケイカク</t>
    </rPh>
    <rPh sb="2" eb="4">
      <t>キカン</t>
    </rPh>
    <rPh sb="5" eb="8">
      <t>マイネンド</t>
    </rPh>
    <rPh sb="9" eb="10">
      <t>ケン</t>
    </rPh>
    <rPh sb="11" eb="13">
      <t>ショウヒン</t>
    </rPh>
    <rPh sb="13" eb="15">
      <t>カイハツ</t>
    </rPh>
    <phoneticPr fontId="4"/>
  </si>
  <si>
    <t>再整備する道の駅かつらの加工施設の活用や民間事業者と連携し、地域産の農林水産物を活用した商品開発に取り組む。
【具体的数値目標】令和8年度１件　/　令和9年度１件　/　令和10年度１件</t>
    <rPh sb="0" eb="3">
      <t>サイセイビ</t>
    </rPh>
    <rPh sb="5" eb="6">
      <t>ミチ</t>
    </rPh>
    <rPh sb="7" eb="8">
      <t>エキ</t>
    </rPh>
    <rPh sb="12" eb="16">
      <t>カコウシセツ</t>
    </rPh>
    <rPh sb="17" eb="19">
      <t>カツヨウ</t>
    </rPh>
    <rPh sb="20" eb="22">
      <t>ミンカン</t>
    </rPh>
    <rPh sb="22" eb="24">
      <t>ジギョウ</t>
    </rPh>
    <rPh sb="24" eb="25">
      <t>シャ</t>
    </rPh>
    <rPh sb="26" eb="28">
      <t>レンケイ</t>
    </rPh>
    <rPh sb="30" eb="33">
      <t>チイキサン</t>
    </rPh>
    <rPh sb="34" eb="36">
      <t>ノウリン</t>
    </rPh>
    <rPh sb="36" eb="39">
      <t>スイサンブツ</t>
    </rPh>
    <rPh sb="40" eb="42">
      <t>カツヨウ</t>
    </rPh>
    <rPh sb="44" eb="46">
      <t>ショウヒン</t>
    </rPh>
    <rPh sb="46" eb="48">
      <t>カイハツ</t>
    </rPh>
    <rPh sb="49" eb="50">
      <t>ト</t>
    </rPh>
    <rPh sb="51" eb="52">
      <t>ク</t>
    </rPh>
    <rPh sb="56" eb="59">
      <t>グタイテキ</t>
    </rPh>
    <rPh sb="59" eb="61">
      <t>スウチ</t>
    </rPh>
    <rPh sb="61" eb="63">
      <t>モクヒョウ</t>
    </rPh>
    <rPh sb="64" eb="66">
      <t>レイワ</t>
    </rPh>
    <rPh sb="67" eb="69">
      <t>ネンド</t>
    </rPh>
    <rPh sb="70" eb="71">
      <t>ケン</t>
    </rPh>
    <rPh sb="74" eb="76">
      <t>レイワ</t>
    </rPh>
    <rPh sb="77" eb="79">
      <t>ネンド</t>
    </rPh>
    <rPh sb="80" eb="81">
      <t>ケン</t>
    </rPh>
    <rPh sb="84" eb="86">
      <t>レイワ</t>
    </rPh>
    <rPh sb="88" eb="90">
      <t>ネンド</t>
    </rPh>
    <rPh sb="91" eb="92">
      <t>ケン</t>
    </rPh>
    <phoneticPr fontId="4"/>
  </si>
  <si>
    <t>農産物等直売額相当額は、再整備する道の駅かつらの直売コーナーの売上から過去３ヵ年の農産物等直売額が占める割合34.0%から算出する。</t>
    <rPh sb="12" eb="15">
      <t>サイセイビ</t>
    </rPh>
    <rPh sb="17" eb="18">
      <t>ミチ</t>
    </rPh>
    <rPh sb="19" eb="20">
      <t>エキ</t>
    </rPh>
    <rPh sb="24" eb="26">
      <t>チョクバイ</t>
    </rPh>
    <rPh sb="31" eb="33">
      <t>ウリアゲ</t>
    </rPh>
    <rPh sb="35" eb="37">
      <t>カコ</t>
    </rPh>
    <rPh sb="39" eb="40">
      <t>ネン</t>
    </rPh>
    <rPh sb="41" eb="44">
      <t>ノウサンブツ</t>
    </rPh>
    <rPh sb="44" eb="45">
      <t>ナド</t>
    </rPh>
    <rPh sb="45" eb="48">
      <t>チョクバイガク</t>
    </rPh>
    <rPh sb="49" eb="50">
      <t>シ</t>
    </rPh>
    <rPh sb="52" eb="54">
      <t>ワリアイ</t>
    </rPh>
    <rPh sb="61" eb="63">
      <t>サンシュツ</t>
    </rPh>
    <phoneticPr fontId="4"/>
  </si>
  <si>
    <r>
      <t>地域産の農林水産物の販売額【現状値】は、現在の道の駅かつらの農産物等直売額（出荷登録者の販売額）の3ヵ年平均</t>
    </r>
    <r>
      <rPr>
        <sz val="11"/>
        <color rgb="FFFF0000"/>
        <rFont val="ＭＳ Ｐゴシック"/>
        <family val="3"/>
        <charset val="128"/>
      </rPr>
      <t>113,500</t>
    </r>
    <r>
      <rPr>
        <sz val="11"/>
        <color rgb="FF0070C0"/>
        <rFont val="ＭＳ Ｐゴシック"/>
        <family val="3"/>
        <charset val="128"/>
      </rPr>
      <t>千円とする。地域産の農林水産物の販売額【目標値】は、開業後の道の駅かつらの目標売上から農産物等直売額相当額を推計した3ヵ年平均</t>
    </r>
    <r>
      <rPr>
        <sz val="11"/>
        <color rgb="FFFF0000"/>
        <rFont val="ＭＳ Ｐゴシック"/>
        <family val="3"/>
        <charset val="128"/>
      </rPr>
      <t>146,880</t>
    </r>
    <r>
      <rPr>
        <sz val="11"/>
        <color rgb="FF0070C0"/>
        <rFont val="ＭＳ Ｐゴシック"/>
        <family val="3"/>
        <charset val="128"/>
      </rPr>
      <t>千円とする。
【具体的数値目標】令和8年</t>
    </r>
    <r>
      <rPr>
        <sz val="11"/>
        <color rgb="FFFF0000"/>
        <rFont val="ＭＳ Ｐゴシック"/>
        <family val="3"/>
        <charset val="128"/>
      </rPr>
      <t>130,560</t>
    </r>
    <r>
      <rPr>
        <sz val="11"/>
        <color rgb="FF0070C0"/>
        <rFont val="ＭＳ Ｐゴシック"/>
        <family val="3"/>
        <charset val="128"/>
      </rPr>
      <t>千円　/　令和9年</t>
    </r>
    <r>
      <rPr>
        <sz val="11"/>
        <color rgb="FFFF0000"/>
        <rFont val="ＭＳ Ｐゴシック"/>
        <family val="3"/>
        <charset val="128"/>
      </rPr>
      <t>146,880</t>
    </r>
    <r>
      <rPr>
        <sz val="11"/>
        <color rgb="FF0070C0"/>
        <rFont val="ＭＳ Ｐゴシック"/>
        <family val="3"/>
        <charset val="128"/>
      </rPr>
      <t>千円　/　令和10年</t>
    </r>
    <r>
      <rPr>
        <sz val="11"/>
        <color rgb="FFFF0000"/>
        <rFont val="ＭＳ Ｐゴシック"/>
        <family val="3"/>
        <charset val="128"/>
      </rPr>
      <t>163,200</t>
    </r>
    <r>
      <rPr>
        <sz val="11"/>
        <color rgb="FF0070C0"/>
        <rFont val="ＭＳ Ｐゴシック"/>
        <family val="3"/>
        <charset val="128"/>
      </rPr>
      <t>千円</t>
    </r>
    <rPh sb="20" eb="22">
      <t>ゲンザイ</t>
    </rPh>
    <rPh sb="23" eb="24">
      <t>ミチ</t>
    </rPh>
    <rPh sb="25" eb="26">
      <t>エキ</t>
    </rPh>
    <rPh sb="30" eb="33">
      <t>ノウサンブツ</t>
    </rPh>
    <rPh sb="33" eb="34">
      <t>ナド</t>
    </rPh>
    <rPh sb="34" eb="37">
      <t>チョクバイガク</t>
    </rPh>
    <rPh sb="38" eb="40">
      <t>シュッカ</t>
    </rPh>
    <rPh sb="40" eb="42">
      <t>トウロク</t>
    </rPh>
    <rPh sb="42" eb="43">
      <t>シャ</t>
    </rPh>
    <rPh sb="44" eb="46">
      <t>ハンバイ</t>
    </rPh>
    <rPh sb="46" eb="47">
      <t>ガク</t>
    </rPh>
    <rPh sb="51" eb="52">
      <t>ネン</t>
    </rPh>
    <rPh sb="52" eb="54">
      <t>ヘイキン</t>
    </rPh>
    <rPh sb="61" eb="63">
      <t>センエン</t>
    </rPh>
    <rPh sb="81" eb="83">
      <t>モクヒョウ</t>
    </rPh>
    <rPh sb="83" eb="84">
      <t>アタイ</t>
    </rPh>
    <rPh sb="87" eb="90">
      <t>カイギョウゴ</t>
    </rPh>
    <rPh sb="91" eb="92">
      <t>ミチ</t>
    </rPh>
    <rPh sb="93" eb="94">
      <t>エキ</t>
    </rPh>
    <rPh sb="98" eb="100">
      <t>モクヒョウ</t>
    </rPh>
    <rPh sb="100" eb="102">
      <t>ウリアゲ</t>
    </rPh>
    <rPh sb="111" eb="114">
      <t>ソウトウガク</t>
    </rPh>
    <rPh sb="115" eb="117">
      <t>スイケイ</t>
    </rPh>
    <rPh sb="121" eb="122">
      <t>ネン</t>
    </rPh>
    <rPh sb="122" eb="124">
      <t>ヘイキン</t>
    </rPh>
    <rPh sb="131" eb="133">
      <t>センエン</t>
    </rPh>
    <rPh sb="139" eb="142">
      <t>グタイテキ</t>
    </rPh>
    <rPh sb="142" eb="144">
      <t>スウチ</t>
    </rPh>
    <rPh sb="144" eb="146">
      <t>モクヒョウ</t>
    </rPh>
    <rPh sb="147" eb="149">
      <t>レイワ</t>
    </rPh>
    <rPh sb="150" eb="151">
      <t>ネン</t>
    </rPh>
    <rPh sb="158" eb="159">
      <t>セン</t>
    </rPh>
    <rPh sb="159" eb="160">
      <t>エン</t>
    </rPh>
    <rPh sb="163" eb="165">
      <t>レイワ</t>
    </rPh>
    <rPh sb="166" eb="167">
      <t>ネン</t>
    </rPh>
    <rPh sb="174" eb="176">
      <t>センエン</t>
    </rPh>
    <rPh sb="179" eb="181">
      <t>レイワ</t>
    </rPh>
    <rPh sb="183" eb="184">
      <t>ネン</t>
    </rPh>
    <rPh sb="191" eb="193">
      <t>センエン</t>
    </rPh>
    <phoneticPr fontId="4"/>
  </si>
  <si>
    <t>城里町農村地区</t>
    <rPh sb="0" eb="7">
      <t>シロサトマチノウソンチク</t>
    </rPh>
    <phoneticPr fontId="4"/>
  </si>
  <si>
    <t>令和７年度</t>
    <rPh sb="0" eb="2">
      <t>レイワ</t>
    </rPh>
    <rPh sb="3" eb="5">
      <t>ネンド</t>
    </rPh>
    <phoneticPr fontId="4"/>
  </si>
  <si>
    <t>城里町</t>
    <rPh sb="0" eb="3">
      <t>シロサトマチ</t>
    </rPh>
    <phoneticPr fontId="4"/>
  </si>
  <si>
    <t>1/2</t>
    <phoneticPr fontId="4"/>
  </si>
  <si>
    <t>R7</t>
    <phoneticPr fontId="4"/>
  </si>
  <si>
    <t>茨城県</t>
    <rPh sb="0" eb="3">
      <t>イバラキケン</t>
    </rPh>
    <phoneticPr fontId="4"/>
  </si>
  <si>
    <t>城里町農村地区</t>
    <rPh sb="0" eb="3">
      <t>シロサトマチ</t>
    </rPh>
    <rPh sb="3" eb="5">
      <t>ノウソン</t>
    </rPh>
    <rPh sb="5" eb="7">
      <t>チク</t>
    </rPh>
    <phoneticPr fontId="4"/>
  </si>
  <si>
    <t>令和８年度</t>
    <rPh sb="0" eb="2">
      <t>レイワ</t>
    </rPh>
    <rPh sb="3" eb="5">
      <t>ネンド</t>
    </rPh>
    <phoneticPr fontId="4"/>
  </si>
  <si>
    <t>令和９年度</t>
    <rPh sb="0" eb="2">
      <t>レイワ</t>
    </rPh>
    <rPh sb="3" eb="5">
      <t>ネンド</t>
    </rPh>
    <phoneticPr fontId="4"/>
  </si>
  <si>
    <r>
      <t>令和1</t>
    </r>
    <r>
      <rPr>
        <sz val="11"/>
        <rFont val="ＭＳ Ｐゴシック"/>
        <family val="3"/>
        <charset val="128"/>
      </rPr>
      <t>0</t>
    </r>
    <r>
      <rPr>
        <sz val="11"/>
        <rFont val="ＭＳ Ｐゴシック"/>
        <family val="3"/>
        <charset val="128"/>
      </rPr>
      <t>年度</t>
    </r>
    <rPh sb="0" eb="2">
      <t>レイワ</t>
    </rPh>
    <rPh sb="4" eb="6">
      <t>ネンド</t>
    </rPh>
    <phoneticPr fontId="4"/>
  </si>
  <si>
    <r>
      <t>令和1</t>
    </r>
    <r>
      <rPr>
        <sz val="11"/>
        <rFont val="ＭＳ Ｐゴシック"/>
        <family val="3"/>
        <charset val="128"/>
      </rPr>
      <t>1</t>
    </r>
    <r>
      <rPr>
        <sz val="11"/>
        <rFont val="ＭＳ Ｐゴシック"/>
        <family val="3"/>
        <charset val="128"/>
      </rPr>
      <t>年度</t>
    </r>
    <rPh sb="0" eb="2">
      <t>レイワ</t>
    </rPh>
    <rPh sb="4" eb="6">
      <t>ネンド</t>
    </rPh>
    <phoneticPr fontId="4"/>
  </si>
  <si>
    <t>※農産物等直売額相当額について、令和８年度を44％とし、年２％上昇させ、令和10年度に48％とする。</t>
    <rPh sb="1" eb="4">
      <t>ノウサンブツ</t>
    </rPh>
    <rPh sb="4" eb="5">
      <t>ナド</t>
    </rPh>
    <rPh sb="5" eb="7">
      <t>チョクバイ</t>
    </rPh>
    <rPh sb="7" eb="8">
      <t>ガク</t>
    </rPh>
    <rPh sb="8" eb="11">
      <t>ソウトウガク</t>
    </rPh>
    <rPh sb="16" eb="18">
      <t>レイワ</t>
    </rPh>
    <rPh sb="19" eb="21">
      <t>ネンド</t>
    </rPh>
    <rPh sb="28" eb="29">
      <t>ネン</t>
    </rPh>
    <rPh sb="31" eb="33">
      <t>ジョウショウ</t>
    </rPh>
    <rPh sb="36" eb="38">
      <t>レイワ</t>
    </rPh>
    <rPh sb="40" eb="42">
      <t>ネンド</t>
    </rPh>
    <phoneticPr fontId="4"/>
  </si>
  <si>
    <t>全体</t>
    <rPh sb="0" eb="2">
      <t>ゼンタイ</t>
    </rPh>
    <phoneticPr fontId="4"/>
  </si>
  <si>
    <t>計画
区域外</t>
    <rPh sb="0" eb="2">
      <t>ケイカク</t>
    </rPh>
    <rPh sb="3" eb="6">
      <t>クイキガイ</t>
    </rPh>
    <phoneticPr fontId="4"/>
  </si>
  <si>
    <t>計画期間に毎年度１0件の商品開発</t>
    <rPh sb="0" eb="2">
      <t>ケイカク</t>
    </rPh>
    <rPh sb="2" eb="4">
      <t>キカン</t>
    </rPh>
    <rPh sb="5" eb="8">
      <t>マイネンド</t>
    </rPh>
    <rPh sb="10" eb="11">
      <t>ケン</t>
    </rPh>
    <rPh sb="12" eb="14">
      <t>ショウヒン</t>
    </rPh>
    <rPh sb="14" eb="16">
      <t>カイハツ</t>
    </rPh>
    <phoneticPr fontId="4"/>
  </si>
  <si>
    <r>
      <t>地域産の農林水産物の販売額【現状値】は、現在の道の駅かつらの農産物等直売額（出荷登録者の販売額）の3ヵ年平均</t>
    </r>
    <r>
      <rPr>
        <sz val="11"/>
        <rFont val="ＭＳ Ｐゴシック"/>
        <family val="3"/>
        <charset val="128"/>
      </rPr>
      <t>113,500千円とする。地域産の農林水産物の販売額【目標値】は、開業後の道の駅かつらの目標売上から農産物等直売額相当額を推計した3ヵ年平均215,973千円とする。
【具体的数値目標】令和8年183,040千円　/　令和9年215,280千円　/　令和10年249,600千円</t>
    </r>
    <rPh sb="20" eb="22">
      <t>ゲンザイ</t>
    </rPh>
    <rPh sb="23" eb="24">
      <t>ミチ</t>
    </rPh>
    <rPh sb="25" eb="26">
      <t>エキ</t>
    </rPh>
    <rPh sb="30" eb="33">
      <t>ノウサンブツ</t>
    </rPh>
    <rPh sb="33" eb="34">
      <t>ナド</t>
    </rPh>
    <rPh sb="34" eb="37">
      <t>チョクバイガク</t>
    </rPh>
    <rPh sb="38" eb="40">
      <t>シュッカ</t>
    </rPh>
    <rPh sb="40" eb="42">
      <t>トウロク</t>
    </rPh>
    <rPh sb="42" eb="43">
      <t>シャ</t>
    </rPh>
    <rPh sb="44" eb="46">
      <t>ハンバイ</t>
    </rPh>
    <rPh sb="46" eb="47">
      <t>ガク</t>
    </rPh>
    <rPh sb="51" eb="52">
      <t>ネン</t>
    </rPh>
    <rPh sb="52" eb="54">
      <t>ヘイキン</t>
    </rPh>
    <rPh sb="61" eb="63">
      <t>センエン</t>
    </rPh>
    <rPh sb="81" eb="83">
      <t>モクヒョウ</t>
    </rPh>
    <rPh sb="83" eb="84">
      <t>アタイ</t>
    </rPh>
    <rPh sb="87" eb="90">
      <t>カイギョウゴ</t>
    </rPh>
    <rPh sb="91" eb="92">
      <t>ミチ</t>
    </rPh>
    <rPh sb="93" eb="94">
      <t>エキ</t>
    </rPh>
    <rPh sb="98" eb="100">
      <t>モクヒョウ</t>
    </rPh>
    <rPh sb="100" eb="102">
      <t>ウリアゲ</t>
    </rPh>
    <rPh sb="111" eb="114">
      <t>ソウトウガク</t>
    </rPh>
    <rPh sb="115" eb="117">
      <t>スイケイ</t>
    </rPh>
    <rPh sb="121" eb="122">
      <t>ネン</t>
    </rPh>
    <rPh sb="122" eb="124">
      <t>ヘイキン</t>
    </rPh>
    <rPh sb="131" eb="133">
      <t>センエン</t>
    </rPh>
    <rPh sb="139" eb="142">
      <t>グタイテキ</t>
    </rPh>
    <rPh sb="142" eb="144">
      <t>スウチ</t>
    </rPh>
    <rPh sb="144" eb="146">
      <t>モクヒョウ</t>
    </rPh>
    <rPh sb="147" eb="149">
      <t>レイワ</t>
    </rPh>
    <rPh sb="150" eb="151">
      <t>ネン</t>
    </rPh>
    <rPh sb="158" eb="159">
      <t>セン</t>
    </rPh>
    <rPh sb="159" eb="160">
      <t>エン</t>
    </rPh>
    <rPh sb="163" eb="165">
      <t>レイワ</t>
    </rPh>
    <rPh sb="166" eb="167">
      <t>ネン</t>
    </rPh>
    <rPh sb="174" eb="176">
      <t>センエン</t>
    </rPh>
    <rPh sb="179" eb="181">
      <t>レイワ</t>
    </rPh>
    <rPh sb="183" eb="184">
      <t>ネン</t>
    </rPh>
    <rPh sb="191" eb="193">
      <t>センエン</t>
    </rPh>
    <phoneticPr fontId="4"/>
  </si>
  <si>
    <t>2-第1-(1)</t>
  </si>
  <si>
    <t>R９</t>
    <phoneticPr fontId="4"/>
  </si>
  <si>
    <t>令和７年度～令和９年度</t>
    <rPh sb="0" eb="2">
      <t>レイワ</t>
    </rPh>
    <rPh sb="3" eb="5">
      <t>ネンド</t>
    </rPh>
    <rPh sb="6" eb="8">
      <t>レイワ</t>
    </rPh>
    <rPh sb="9" eb="11">
      <t>ネンド</t>
    </rPh>
    <phoneticPr fontId="4"/>
  </si>
  <si>
    <t>本町にとって最大の集客力を誇る観光施設である道の駅かつらを拠点に、過疎指定区域に位置されている城里町農村地区の活性化を図るため、道の駅かつらの売場拡張による直売所の充実や農業者の出荷機会の創出、加工室の整備により地場産品の６次化など魅力ある商品を開発し、本町の魅力情報を発信する施設として、町内農産物の知名度向上及び高付加価値化、交流人口の拡大を図る。</t>
    <rPh sb="0" eb="2">
      <t>ホンチョウ</t>
    </rPh>
    <rPh sb="6" eb="8">
      <t>サイダイ</t>
    </rPh>
    <rPh sb="9" eb="12">
      <t>シュウキャクリョク</t>
    </rPh>
    <rPh sb="13" eb="14">
      <t>ホコ</t>
    </rPh>
    <rPh sb="15" eb="17">
      <t>カンコウ</t>
    </rPh>
    <rPh sb="17" eb="19">
      <t>シセツ</t>
    </rPh>
    <rPh sb="22" eb="23">
      <t>ミチ</t>
    </rPh>
    <rPh sb="24" eb="25">
      <t>エキ</t>
    </rPh>
    <rPh sb="29" eb="31">
      <t>キョテン</t>
    </rPh>
    <rPh sb="33" eb="35">
      <t>カソ</t>
    </rPh>
    <rPh sb="35" eb="37">
      <t>シテイ</t>
    </rPh>
    <rPh sb="37" eb="39">
      <t>クイキ</t>
    </rPh>
    <rPh sb="47" eb="50">
      <t>シロサトマチ</t>
    </rPh>
    <rPh sb="50" eb="52">
      <t>ノウソン</t>
    </rPh>
    <rPh sb="52" eb="54">
      <t>チク</t>
    </rPh>
    <rPh sb="55" eb="58">
      <t>カッセイカ</t>
    </rPh>
    <rPh sb="59" eb="60">
      <t>ハカ</t>
    </rPh>
    <rPh sb="64" eb="65">
      <t>ミチ</t>
    </rPh>
    <rPh sb="78" eb="81">
      <t>チョクバイジョ</t>
    </rPh>
    <rPh sb="82" eb="84">
      <t>ジュウジツ</t>
    </rPh>
    <rPh sb="85" eb="88">
      <t>ノウギョウシャ</t>
    </rPh>
    <rPh sb="89" eb="91">
      <t>シュッカ</t>
    </rPh>
    <rPh sb="91" eb="93">
      <t>キカイ</t>
    </rPh>
    <rPh sb="94" eb="96">
      <t>ソウシュツ</t>
    </rPh>
    <phoneticPr fontId="4"/>
  </si>
  <si>
    <t>第１評価指標　地域農作物の販売額の増加</t>
    <rPh sb="0" eb="1">
      <t>ダイ</t>
    </rPh>
    <rPh sb="2" eb="4">
      <t>ヒョウカ</t>
    </rPh>
    <rPh sb="4" eb="6">
      <t>シヒョウ</t>
    </rPh>
    <rPh sb="7" eb="9">
      <t>チイキ</t>
    </rPh>
    <rPh sb="9" eb="12">
      <t>ノウサクブツ</t>
    </rPh>
    <rPh sb="13" eb="16">
      <t>ハンバイガク</t>
    </rPh>
    <rPh sb="17" eb="19">
      <t>ゾウカ</t>
    </rPh>
    <phoneticPr fontId="4"/>
  </si>
  <si>
    <t>地域産の農林水産物の販売額（千円）【現状値】について</t>
    <phoneticPr fontId="4"/>
  </si>
  <si>
    <t>土産品（店売り）</t>
    <rPh sb="0" eb="3">
      <t>ミヤゲヒン</t>
    </rPh>
    <rPh sb="4" eb="6">
      <t>ミセウ</t>
    </rPh>
    <phoneticPr fontId="4"/>
  </si>
  <si>
    <t>-</t>
    <phoneticPr fontId="4"/>
  </si>
  <si>
    <t>-</t>
    <phoneticPr fontId="4"/>
  </si>
  <si>
    <t>直売部門の売上構成割合</t>
    <rPh sb="0" eb="4">
      <t>チョクバイブモン</t>
    </rPh>
    <rPh sb="5" eb="7">
      <t>ウリアゲ</t>
    </rPh>
    <rPh sb="7" eb="9">
      <t>コウセイ</t>
    </rPh>
    <rPh sb="9" eb="11">
      <t>ワリアイ</t>
    </rPh>
    <phoneticPr fontId="4"/>
  </si>
  <si>
    <t>野菜</t>
    <rPh sb="0" eb="2">
      <t>ヤサイ</t>
    </rPh>
    <phoneticPr fontId="4"/>
  </si>
  <si>
    <t>果実</t>
    <rPh sb="0" eb="2">
      <t>カジツ</t>
    </rPh>
    <phoneticPr fontId="4"/>
  </si>
  <si>
    <t>計</t>
    <rPh sb="0" eb="1">
      <t>ケイ</t>
    </rPh>
    <phoneticPr fontId="4"/>
  </si>
  <si>
    <t>うち10％を仕入れとし、50％を目指す。</t>
    <rPh sb="6" eb="8">
      <t>シイ</t>
    </rPh>
    <rPh sb="16" eb="18">
      <t>メザ</t>
    </rPh>
    <phoneticPr fontId="4"/>
  </si>
  <si>
    <t>第２評価指数　交流人口の増加</t>
    <rPh sb="0" eb="1">
      <t>ダイ</t>
    </rPh>
    <rPh sb="2" eb="4">
      <t>ヒョウカ</t>
    </rPh>
    <rPh sb="4" eb="6">
      <t>シスウ</t>
    </rPh>
    <rPh sb="7" eb="9">
      <t>コウリュウ</t>
    </rPh>
    <rPh sb="9" eb="11">
      <t>ジンコウ</t>
    </rPh>
    <rPh sb="12" eb="14">
      <t>ゾウカ</t>
    </rPh>
    <phoneticPr fontId="4"/>
  </si>
  <si>
    <r>
      <t>再整備する道の駅かつらの売上目標からレジ通過者数を推計し、</t>
    </r>
    <r>
      <rPr>
        <sz val="11"/>
        <rFont val="ＭＳ Ｐゴシック"/>
        <family val="3"/>
        <charset val="128"/>
      </rPr>
      <t>その推計値の60%を計画区域外からの入込客数とする。</t>
    </r>
    <rPh sb="0" eb="3">
      <t>サイセイビ</t>
    </rPh>
    <rPh sb="5" eb="6">
      <t>ミチ</t>
    </rPh>
    <rPh sb="7" eb="8">
      <t>エキ</t>
    </rPh>
    <rPh sb="12" eb="14">
      <t>ウリアゲ</t>
    </rPh>
    <rPh sb="14" eb="16">
      <t>モクヒョウ</t>
    </rPh>
    <rPh sb="20" eb="22">
      <t>ツウカ</t>
    </rPh>
    <rPh sb="22" eb="24">
      <t>シャスウ</t>
    </rPh>
    <rPh sb="25" eb="27">
      <t>スイケイ</t>
    </rPh>
    <phoneticPr fontId="4"/>
  </si>
  <si>
    <t>【目標値】　－　【現状値】　（人）</t>
    <rPh sb="1" eb="4">
      <t>モクヒョウチ</t>
    </rPh>
    <rPh sb="9" eb="11">
      <t>ゲンジョウ</t>
    </rPh>
    <rPh sb="11" eb="12">
      <t>アタイ</t>
    </rPh>
    <rPh sb="15" eb="16">
      <t>ニン</t>
    </rPh>
    <phoneticPr fontId="4"/>
  </si>
  <si>
    <t>-</t>
    <phoneticPr fontId="4"/>
  </si>
  <si>
    <t>-</t>
    <phoneticPr fontId="4"/>
  </si>
  <si>
    <t>-</t>
    <phoneticPr fontId="4"/>
  </si>
  <si>
    <t>【参考】</t>
    <rPh sb="1" eb="3">
      <t>サンコウ</t>
    </rPh>
    <phoneticPr fontId="4"/>
  </si>
  <si>
    <t>茨城県営業戦略部観光戦略課が公表する「茨城の観光レクリエ－ション現況 （観光客動態調査報告） 」の月別・市町村別入込客数（延べ人数）</t>
    <rPh sb="0" eb="3">
      <t>イバラキケン</t>
    </rPh>
    <rPh sb="3" eb="5">
      <t>エイギョウ</t>
    </rPh>
    <rPh sb="5" eb="8">
      <t>センリャクブ</t>
    </rPh>
    <rPh sb="8" eb="10">
      <t>カンコウ</t>
    </rPh>
    <rPh sb="10" eb="13">
      <t>センリャクカ</t>
    </rPh>
    <rPh sb="14" eb="16">
      <t>コウヒョウ</t>
    </rPh>
    <phoneticPr fontId="4"/>
  </si>
  <si>
    <t>年</t>
    <rPh sb="0" eb="1">
      <t>ネン</t>
    </rPh>
    <phoneticPr fontId="4"/>
  </si>
  <si>
    <t>入込客数
（人）</t>
    <rPh sb="0" eb="4">
      <t>イリコミキャクスウ</t>
    </rPh>
    <rPh sb="6" eb="7">
      <t>ニン</t>
    </rPh>
    <phoneticPr fontId="4"/>
  </si>
  <si>
    <t>令和3年</t>
    <rPh sb="0" eb="2">
      <t>レイワ</t>
    </rPh>
    <rPh sb="3" eb="4">
      <t>ネン</t>
    </rPh>
    <phoneticPr fontId="4"/>
  </si>
  <si>
    <t>令和4年</t>
    <rPh sb="0" eb="2">
      <t>レイワ</t>
    </rPh>
    <rPh sb="3" eb="4">
      <t>ネン</t>
    </rPh>
    <phoneticPr fontId="4"/>
  </si>
  <si>
    <t>令和5年</t>
    <rPh sb="0" eb="2">
      <t>レイワ</t>
    </rPh>
    <rPh sb="3" eb="4">
      <t>ネン</t>
    </rPh>
    <phoneticPr fontId="4"/>
  </si>
  <si>
    <t>※調査期間は、1月1日～12月31日</t>
    <rPh sb="1" eb="5">
      <t>チョウサキカン</t>
    </rPh>
    <rPh sb="8" eb="9">
      <t>ガツ</t>
    </rPh>
    <rPh sb="10" eb="11">
      <t>ニチ</t>
    </rPh>
    <rPh sb="14" eb="15">
      <t>ガツ</t>
    </rPh>
    <rPh sb="17" eb="18">
      <t>ニチ</t>
    </rPh>
    <phoneticPr fontId="4"/>
  </si>
  <si>
    <t>全国道の駅連絡会からの報告2022年</t>
    <rPh sb="0" eb="2">
      <t>ゼンコク</t>
    </rPh>
    <rPh sb="2" eb="3">
      <t>ミチ</t>
    </rPh>
    <rPh sb="4" eb="5">
      <t>エキ</t>
    </rPh>
    <rPh sb="5" eb="8">
      <t>レンラクカイ</t>
    </rPh>
    <rPh sb="11" eb="13">
      <t>ホウコク</t>
    </rPh>
    <rPh sb="17" eb="18">
      <t>ネン</t>
    </rPh>
    <phoneticPr fontId="4"/>
  </si>
  <si>
    <t>地域外：地域内＝6：4</t>
    <rPh sb="0" eb="3">
      <t>チイキガイ</t>
    </rPh>
    <rPh sb="4" eb="7">
      <t>チイキナイ</t>
    </rPh>
    <phoneticPr fontId="4"/>
  </si>
  <si>
    <t>デジタル田園都市国家構想交付金用</t>
    <rPh sb="4" eb="8">
      <t>デンエントシ</t>
    </rPh>
    <rPh sb="8" eb="10">
      <t>コッカ</t>
    </rPh>
    <rPh sb="10" eb="12">
      <t>コウソウ</t>
    </rPh>
    <rPh sb="12" eb="15">
      <t>コウフキン</t>
    </rPh>
    <rPh sb="15" eb="16">
      <t>ヨウ</t>
    </rPh>
    <phoneticPr fontId="4"/>
  </si>
  <si>
    <t>地域連携販売力強化施設</t>
    <rPh sb="0" eb="2">
      <t>チイキ</t>
    </rPh>
    <rPh sb="2" eb="4">
      <t>レンケイ</t>
    </rPh>
    <rPh sb="4" eb="7">
      <t>ハンバイリョク</t>
    </rPh>
    <rPh sb="7" eb="9">
      <t>キョウカ</t>
    </rPh>
    <rPh sb="9" eb="11">
      <t>シセツ</t>
    </rPh>
    <phoneticPr fontId="4"/>
  </si>
  <si>
    <t>農作物の知名度向上や６次産業化により、地場産品の特性を活かした魅力ある商品を開発することで、農作物のブランド化を通じ、高付加価値化を図り、交流人口の増加に繋げる。</t>
    <rPh sb="0" eb="3">
      <t>ノウサクブツ</t>
    </rPh>
    <rPh sb="4" eb="7">
      <t>チメイド</t>
    </rPh>
    <rPh sb="7" eb="9">
      <t>コウジョウ</t>
    </rPh>
    <rPh sb="11" eb="12">
      <t>ジ</t>
    </rPh>
    <rPh sb="12" eb="15">
      <t>サンギョウカ</t>
    </rPh>
    <rPh sb="19" eb="21">
      <t>ジバ</t>
    </rPh>
    <rPh sb="21" eb="23">
      <t>サンピン</t>
    </rPh>
    <rPh sb="24" eb="26">
      <t>トクセイ</t>
    </rPh>
    <rPh sb="27" eb="28">
      <t>イ</t>
    </rPh>
    <rPh sb="31" eb="33">
      <t>ミリョク</t>
    </rPh>
    <rPh sb="35" eb="37">
      <t>ショウヒン</t>
    </rPh>
    <rPh sb="38" eb="40">
      <t>カイハツ</t>
    </rPh>
    <rPh sb="56" eb="57">
      <t>ツウ</t>
    </rPh>
    <rPh sb="59" eb="62">
      <t>コウフカ</t>
    </rPh>
    <rPh sb="62" eb="65">
      <t>カチカ</t>
    </rPh>
    <rPh sb="66" eb="67">
      <t>ハカ</t>
    </rPh>
    <rPh sb="69" eb="71">
      <t>コウリュウ</t>
    </rPh>
    <rPh sb="71" eb="73">
      <t>ジンコウ</t>
    </rPh>
    <rPh sb="74" eb="76">
      <t>ゾウカ</t>
    </rPh>
    <rPh sb="77" eb="78">
      <t>ツナ</t>
    </rPh>
    <phoneticPr fontId="4"/>
  </si>
  <si>
    <t>・利益のあがる農業の展開と販路拡大
・都市農村交流による農業所得向上（新道の駅かつら農作物直売所整備）</t>
    <phoneticPr fontId="4"/>
  </si>
  <si>
    <t>計画区域外からの入込客数【現状値】は、現在の道の駅かつらのレジ通過者数３ヵ年平均の60％を計画区域外からの入込客数158,494人とする。計画区域外からの入込客数【目標値】は、開業後の道の駅かつらの目標売上からレジ通過者数を算出し、３ヵ年平均の60％を計画区域外からの入込客数323,665人とする。
【具体的数値目標】令和8年287,702人　/　令和9年323,665人　/　令和10年359,628人</t>
    <rPh sb="64" eb="65">
      <t>ニン</t>
    </rPh>
    <rPh sb="88" eb="91">
      <t>カイギョウゴ</t>
    </rPh>
    <rPh sb="92" eb="93">
      <t>ミチ</t>
    </rPh>
    <rPh sb="94" eb="95">
      <t>エキ</t>
    </rPh>
    <rPh sb="99" eb="101">
      <t>モクヒョウ</t>
    </rPh>
    <rPh sb="101" eb="103">
      <t>ウリアゲ</t>
    </rPh>
    <rPh sb="107" eb="111">
      <t>ツウカシャスウ</t>
    </rPh>
    <rPh sb="112" eb="114">
      <t>サンシュツ</t>
    </rPh>
    <rPh sb="145" eb="146">
      <t>ニン</t>
    </rPh>
    <rPh sb="155" eb="159">
      <t>スウチモクヒョウ</t>
    </rPh>
    <rPh sb="160" eb="162">
      <t>レイワ</t>
    </rPh>
    <rPh sb="163" eb="164">
      <t>ネン</t>
    </rPh>
    <rPh sb="171" eb="172">
      <t>ニン</t>
    </rPh>
    <rPh sb="175" eb="177">
      <t>レイワ</t>
    </rPh>
    <rPh sb="178" eb="179">
      <t>ネン</t>
    </rPh>
    <rPh sb="186" eb="187">
      <t>ニン</t>
    </rPh>
    <rPh sb="190" eb="192">
      <t>レイワ</t>
    </rPh>
    <rPh sb="194" eb="195">
      <t>ネン</t>
    </rPh>
    <rPh sb="202" eb="203">
      <t>ニン</t>
    </rPh>
    <phoneticPr fontId="4"/>
  </si>
  <si>
    <t>地域資源活用価値創出整備事業（定住促進・交流対策型）事業実施計画</t>
    <rPh sb="0" eb="10">
      <t>チイキシゲンカツヨウカチソウシュツ</t>
    </rPh>
    <rPh sb="10" eb="12">
      <t>セイビ</t>
    </rPh>
    <rPh sb="12" eb="14">
      <t>ジギョウ</t>
    </rPh>
    <rPh sb="15" eb="17">
      <t>テイジュウ</t>
    </rPh>
    <rPh sb="17" eb="19">
      <t>ソクシン</t>
    </rPh>
    <rPh sb="20" eb="22">
      <t>コウリュウ</t>
    </rPh>
    <rPh sb="22" eb="24">
      <t>タイサク</t>
    </rPh>
    <rPh sb="24" eb="25">
      <t>ガタ</t>
    </rPh>
    <rPh sb="26" eb="28">
      <t>ジギョウ</t>
    </rPh>
    <rPh sb="28" eb="30">
      <t>ジッシ</t>
    </rPh>
    <rPh sb="30" eb="32">
      <t>ケイカク</t>
    </rPh>
    <phoneticPr fontId="4"/>
  </si>
  <si>
    <t>地域資源活用価値創出整備事業（定住促進・交流対策型）年度別事業実施計画の記入について</t>
    <rPh sb="0" eb="10">
      <t>チイキシゲンカツヨウカチソウシュツ</t>
    </rPh>
    <rPh sb="10" eb="12">
      <t>セイビ</t>
    </rPh>
    <rPh sb="12" eb="14">
      <t>ジギョウ</t>
    </rPh>
    <rPh sb="15" eb="17">
      <t>テイジュウ</t>
    </rPh>
    <rPh sb="17" eb="19">
      <t>ソクシン</t>
    </rPh>
    <rPh sb="20" eb="22">
      <t>コウリュウ</t>
    </rPh>
    <rPh sb="22" eb="24">
      <t>タイサク</t>
    </rPh>
    <rPh sb="24" eb="25">
      <t>ガタ</t>
    </rPh>
    <rPh sb="26" eb="28">
      <t>ネンド</t>
    </rPh>
    <rPh sb="28" eb="29">
      <t>ベツ</t>
    </rPh>
    <rPh sb="29" eb="31">
      <t>ジギョウ</t>
    </rPh>
    <rPh sb="31" eb="33">
      <t>ジッシ</t>
    </rPh>
    <rPh sb="33" eb="35">
      <t>ケイカク</t>
    </rPh>
    <rPh sb="36" eb="38">
      <t>キニュウ</t>
    </rPh>
    <phoneticPr fontId="4"/>
  </si>
  <si>
    <t>Ⅵ　地域資源活用価値創出整備事業（定住促進・交流対策型）年度別事業実施計画</t>
    <rPh sb="2" eb="12">
      <t>チイキシゲンカツヨウカチソウシュツ</t>
    </rPh>
    <rPh sb="28" eb="29">
      <t>トシ</t>
    </rPh>
    <rPh sb="29" eb="30">
      <t>ド</t>
    </rPh>
    <rPh sb="30" eb="31">
      <t>ベツ</t>
    </rPh>
    <rPh sb="31" eb="32">
      <t>コト</t>
    </rPh>
    <rPh sb="32" eb="33">
      <t>ギョウ</t>
    </rPh>
    <rPh sb="33" eb="34">
      <t>ジツ</t>
    </rPh>
    <rPh sb="34" eb="35">
      <t>シ</t>
    </rPh>
    <rPh sb="35" eb="36">
      <t>ケイ</t>
    </rPh>
    <rPh sb="36" eb="37">
      <t>ガ</t>
    </rPh>
    <phoneticPr fontId="4"/>
  </si>
  <si>
    <t>10件/年</t>
    <rPh sb="2" eb="3">
      <t>ケン</t>
    </rPh>
    <rPh sb="4" eb="5">
      <t>ネン</t>
    </rPh>
    <phoneticPr fontId="4"/>
  </si>
  <si>
    <t>物販コーナー</t>
    <rPh sb="0" eb="2">
      <t>ブッパン</t>
    </rPh>
    <phoneticPr fontId="4"/>
  </si>
  <si>
    <t>城里町</t>
    <rPh sb="0" eb="2">
      <t>しろさと</t>
    </rPh>
    <rPh sb="2" eb="3">
      <t>まち</t>
    </rPh>
    <phoneticPr fontId="4" type="Hiragana" alignment="distributed"/>
  </si>
  <si>
    <r>
      <rPr>
        <sz val="11"/>
        <rFont val="ＭＳ Ｐゴシック"/>
        <family val="3"/>
        <charset val="128"/>
      </rPr>
      <t>地域産物を活用した加工品の開発【現状値】は0件であるが、新施設のパン加工室・和菓子加工室において、春-夏期に毎年度５件、秋-冬期に毎年度５件の地域産物を活用した加工品を開発する。
【具体的数値目標】令和8年度10件　/　令和9年度10件　/　令和10年度10件</t>
    </r>
    <rPh sb="16" eb="19">
      <t>ゲンジョウチ</t>
    </rPh>
    <rPh sb="22" eb="23">
      <t>ケン</t>
    </rPh>
    <rPh sb="28" eb="31">
      <t>シンシセツ</t>
    </rPh>
    <rPh sb="34" eb="37">
      <t>カコウシツ</t>
    </rPh>
    <rPh sb="38" eb="41">
      <t>ワガシ</t>
    </rPh>
    <rPh sb="41" eb="44">
      <t>カコウシツ</t>
    </rPh>
    <rPh sb="49" eb="50">
      <t>ハル</t>
    </rPh>
    <rPh sb="51" eb="52">
      <t>ナツ</t>
    </rPh>
    <rPh sb="52" eb="53">
      <t>キ</t>
    </rPh>
    <rPh sb="54" eb="57">
      <t>マイネンド</t>
    </rPh>
    <rPh sb="58" eb="59">
      <t>ケン</t>
    </rPh>
    <rPh sb="60" eb="61">
      <t>アキ</t>
    </rPh>
    <rPh sb="62" eb="63">
      <t>フユ</t>
    </rPh>
    <rPh sb="63" eb="64">
      <t>キ</t>
    </rPh>
    <rPh sb="65" eb="68">
      <t>マイネンド</t>
    </rPh>
    <rPh sb="69" eb="70">
      <t>ケン</t>
    </rPh>
    <rPh sb="71" eb="75">
      <t>チイキサンブツ</t>
    </rPh>
    <rPh sb="76" eb="78">
      <t>カツヨウ</t>
    </rPh>
    <rPh sb="80" eb="83">
      <t>カコウヒン</t>
    </rPh>
    <rPh sb="84" eb="86">
      <t>カイハツ</t>
    </rPh>
    <rPh sb="91" eb="94">
      <t>グタイテキ</t>
    </rPh>
    <rPh sb="94" eb="96">
      <t>スウチ</t>
    </rPh>
    <rPh sb="96" eb="98">
      <t>モクヒョウ</t>
    </rPh>
    <rPh sb="99" eb="101">
      <t>レイワ</t>
    </rPh>
    <rPh sb="102" eb="104">
      <t>ネンド</t>
    </rPh>
    <rPh sb="106" eb="107">
      <t>ケン</t>
    </rPh>
    <rPh sb="110" eb="112">
      <t>レイワ</t>
    </rPh>
    <rPh sb="113" eb="115">
      <t>ネンド</t>
    </rPh>
    <rPh sb="117" eb="118">
      <t>ケン</t>
    </rPh>
    <rPh sb="121" eb="123">
      <t>レイワ</t>
    </rPh>
    <rPh sb="125" eb="127">
      <t>ネンド</t>
    </rPh>
    <rPh sb="129" eb="130">
      <t>ケン</t>
    </rPh>
    <phoneticPr fontId="4"/>
  </si>
  <si>
    <t>中山間地農業ルネッサンス事業
地域別農業振興計画</t>
    <rPh sb="0" eb="2">
      <t>ナカヤマ</t>
    </rPh>
    <rPh sb="2" eb="3">
      <t>カン</t>
    </rPh>
    <rPh sb="3" eb="4">
      <t>チ</t>
    </rPh>
    <rPh sb="4" eb="6">
      <t>ノウギョウ</t>
    </rPh>
    <rPh sb="12" eb="14">
      <t>ジギョウ</t>
    </rPh>
    <rPh sb="15" eb="18">
      <t>チイキベツ</t>
    </rPh>
    <rPh sb="18" eb="20">
      <t>ノウギョウ</t>
    </rPh>
    <rPh sb="20" eb="22">
      <t>シンコウ</t>
    </rPh>
    <rPh sb="22" eb="24">
      <t>ケイカク</t>
    </rPh>
    <phoneticPr fontId="4"/>
  </si>
  <si>
    <t>農産物直売所等
357.44㎡</t>
    <phoneticPr fontId="4"/>
  </si>
  <si>
    <t>農産物直売所等
357.44㎡</t>
    <phoneticPr fontId="4"/>
  </si>
  <si>
    <t>農産物直売所等
357.44㎡</t>
    <rPh sb="0" eb="3">
      <t>ノウサンブツ</t>
    </rPh>
    <rPh sb="3" eb="6">
      <t>チョクバイジョ</t>
    </rPh>
    <rPh sb="6" eb="7">
      <t>トウ</t>
    </rPh>
    <phoneticPr fontId="4"/>
  </si>
  <si>
    <t>直売所</t>
    <rPh sb="0" eb="3">
      <t>チョクバイジョ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</si>
</sst>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quot;人&quot;"/>
    <numFmt numFmtId="178" formatCode="0.0%"/>
    <numFmt numFmtId="179" formatCode="##,###&quot;千円&quot;"/>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b/>
      <sz val="20"/>
      <name val="ＭＳ Ｐゴシック"/>
      <family val="3"/>
      <charset val="128"/>
    </font>
    <font>
      <sz val="6"/>
      <name val="ＭＳ Ｐゴシック"/>
      <family val="2"/>
      <charset val="128"/>
      <scheme val="minor"/>
    </font>
    <font>
      <sz val="11"/>
      <name val="ＭＳ Ｐゴシック"/>
      <family val="3"/>
      <charset val="128"/>
      <scheme val="minor"/>
    </font>
    <font>
      <b/>
      <sz val="20"/>
      <name val="ＭＳ Ｐゴシック"/>
      <family val="2"/>
      <charset val="128"/>
    </font>
    <font>
      <strike/>
      <sz val="11"/>
      <name val="ＭＳ Ｐゴシック"/>
      <family val="3"/>
      <charset val="128"/>
    </font>
    <font>
      <b/>
      <sz val="22"/>
      <name val="ＭＳ Ｐゴシック"/>
      <family val="3"/>
      <charset val="128"/>
    </font>
    <font>
      <b/>
      <strike/>
      <sz val="20"/>
      <name val="ＭＳ Ｐゴシック"/>
      <family val="3"/>
      <charset val="128"/>
    </font>
    <font>
      <b/>
      <sz val="16"/>
      <name val="ＭＳ Ｐゴシック"/>
      <family val="3"/>
      <charset val="128"/>
      <scheme val="minor"/>
    </font>
    <font>
      <sz val="11"/>
      <name val="ＭＳ Ｐゴシック"/>
      <family val="2"/>
      <charset val="128"/>
      <scheme val="minor"/>
    </font>
    <font>
      <b/>
      <sz val="26"/>
      <name val="ＪＳＰ明朝"/>
      <family val="1"/>
      <charset val="128"/>
    </font>
    <font>
      <sz val="14"/>
      <name val="ＭＳ ゴシック"/>
      <family val="3"/>
      <charset val="128"/>
    </font>
    <font>
      <sz val="11"/>
      <color rgb="FFFF0000"/>
      <name val="ＭＳ Ｐゴシック"/>
      <family val="3"/>
      <charset val="128"/>
    </font>
    <font>
      <sz val="20"/>
      <name val="ＭＳ ゴシック"/>
      <family val="3"/>
      <charset val="128"/>
    </font>
    <font>
      <sz val="16"/>
      <name val="ＭＳ ゴシック"/>
      <family val="3"/>
      <charset val="128"/>
    </font>
    <font>
      <b/>
      <sz val="18"/>
      <name val="ＭＳ Ｐゴシック"/>
      <family val="3"/>
      <charset val="128"/>
    </font>
    <font>
      <vertAlign val="superscript"/>
      <sz val="11"/>
      <name val="ＭＳ Ｐゴシック"/>
      <family val="3"/>
      <charset val="128"/>
    </font>
    <font>
      <strike/>
      <u/>
      <sz val="14"/>
      <color rgb="FFFF0000"/>
      <name val="ＭＳ ゴシック"/>
      <family val="3"/>
      <charset val="128"/>
    </font>
    <font>
      <b/>
      <sz val="14"/>
      <name val="ＭＳ ゴシック"/>
      <family val="3"/>
      <charset val="128"/>
    </font>
    <font>
      <sz val="11"/>
      <color rgb="FF0070C0"/>
      <name val="ＭＳ Ｐゴシック"/>
      <family val="3"/>
      <charset val="128"/>
    </font>
    <font>
      <b/>
      <sz val="11"/>
      <name val="ＭＳ Ｐゴシック"/>
      <family val="3"/>
      <charset val="128"/>
    </font>
    <font>
      <b/>
      <sz val="11"/>
      <color rgb="FFFF0000"/>
      <name val="ＭＳ Ｐゴシック"/>
      <family val="3"/>
      <charset val="128"/>
    </font>
    <font>
      <u/>
      <sz val="11"/>
      <name val="ＭＳ Ｐゴシック"/>
      <family val="3"/>
      <charset val="128"/>
    </font>
    <font>
      <sz val="11"/>
      <color rgb="FF00B050"/>
      <name val="ＭＳ Ｐゴシック"/>
      <family val="3"/>
      <charset val="128"/>
    </font>
  </fonts>
  <fills count="14">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CCCC"/>
        <bgColor indexed="64"/>
      </patternFill>
    </fill>
    <fill>
      <patternFill patternType="solid">
        <fgColor rgb="FFCCECFF"/>
        <bgColor indexed="64"/>
      </patternFill>
    </fill>
    <fill>
      <patternFill patternType="solid">
        <fgColor indexed="41"/>
        <bgColor indexed="64"/>
      </patternFill>
    </fill>
    <fill>
      <patternFill patternType="solid">
        <fgColor theme="0"/>
        <bgColor indexed="64"/>
      </patternFill>
    </fill>
    <fill>
      <patternFill patternType="solid">
        <fgColor indexed="43"/>
        <bgColor indexed="64"/>
      </patternFill>
    </fill>
    <fill>
      <patternFill patternType="solid">
        <fgColor indexed="47"/>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2" tint="-9.9978637043366805E-2"/>
        <bgColor indexed="64"/>
      </patternFill>
    </fill>
  </fills>
  <borders count="1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style="medium">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style="medium">
        <color indexed="64"/>
      </right>
      <top style="thin">
        <color indexed="64"/>
      </top>
      <bottom/>
      <diagonal/>
    </border>
    <border diagonalUp="1">
      <left style="medium">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applyProtection="0"/>
    <xf numFmtId="0" fontId="7" fillId="0" borderId="0" applyNumberFormat="0" applyFill="0" applyBorder="0" applyAlignment="0" applyProtection="0">
      <alignment vertical="top"/>
      <protection locked="0"/>
    </xf>
    <xf numFmtId="0" fontId="3" fillId="0" borderId="0" applyProtection="0"/>
    <xf numFmtId="38" fontId="3" fillId="0" borderId="0" applyFont="0" applyFill="0" applyBorder="0" applyAlignment="0" applyProtection="0"/>
    <xf numFmtId="0" fontId="2" fillId="0" borderId="0">
      <alignment vertical="center"/>
    </xf>
    <xf numFmtId="0" fontId="1"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678">
    <xf numFmtId="0" fontId="0" fillId="0" borderId="0" xfId="0"/>
    <xf numFmtId="0" fontId="0" fillId="0" borderId="0" xfId="0" applyAlignment="1">
      <alignment vertical="center"/>
    </xf>
    <xf numFmtId="38" fontId="9" fillId="7" borderId="13" xfId="3" applyFont="1" applyFill="1" applyBorder="1" applyAlignment="1">
      <alignment vertical="center"/>
    </xf>
    <xf numFmtId="38" fontId="13" fillId="7" borderId="16" xfId="3" applyFont="1" applyFill="1" applyBorder="1" applyAlignment="1">
      <alignment vertical="center" wrapText="1"/>
    </xf>
    <xf numFmtId="38" fontId="11" fillId="9" borderId="105" xfId="3" applyFont="1" applyFill="1" applyBorder="1" applyAlignment="1">
      <alignment horizontal="left" vertical="center"/>
    </xf>
    <xf numFmtId="38" fontId="11" fillId="9" borderId="105" xfId="3" applyFont="1" applyFill="1" applyBorder="1" applyAlignment="1">
      <alignment vertical="center"/>
    </xf>
    <xf numFmtId="38" fontId="13" fillId="10" borderId="6" xfId="3" applyFont="1" applyFill="1" applyBorder="1" applyAlignment="1">
      <alignment vertical="center"/>
    </xf>
    <xf numFmtId="38" fontId="0" fillId="10" borderId="67" xfId="3" applyFont="1" applyFill="1" applyBorder="1" applyAlignment="1">
      <alignment vertical="center" shrinkToFit="1"/>
    </xf>
    <xf numFmtId="0" fontId="5" fillId="3" borderId="5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10" fillId="8" borderId="0" xfId="0" applyFont="1" applyFill="1" applyAlignment="1">
      <alignment vertical="center"/>
    </xf>
    <xf numFmtId="0" fontId="0" fillId="8" borderId="0" xfId="0" applyFill="1" applyAlignment="1">
      <alignment vertical="center"/>
    </xf>
    <xf numFmtId="0" fontId="6" fillId="8" borderId="7" xfId="0" applyFont="1" applyFill="1" applyBorder="1" applyAlignment="1">
      <alignment vertical="center"/>
    </xf>
    <xf numFmtId="0" fontId="8" fillId="8" borderId="0" xfId="0" applyFont="1" applyFill="1" applyAlignment="1">
      <alignment vertical="center"/>
    </xf>
    <xf numFmtId="0" fontId="0" fillId="8" borderId="51" xfId="0" applyFill="1" applyBorder="1" applyAlignment="1">
      <alignment vertical="center"/>
    </xf>
    <xf numFmtId="0" fontId="12" fillId="8" borderId="0" xfId="0" applyFont="1" applyFill="1" applyAlignment="1">
      <alignment vertical="center"/>
    </xf>
    <xf numFmtId="0" fontId="11" fillId="8" borderId="0" xfId="0" applyFont="1" applyFill="1" applyAlignment="1">
      <alignment vertical="center"/>
    </xf>
    <xf numFmtId="0" fontId="11" fillId="8" borderId="0" xfId="0" applyFont="1" applyFill="1"/>
    <xf numFmtId="0" fontId="0" fillId="8" borderId="0" xfId="0" applyFill="1"/>
    <xf numFmtId="0" fontId="0" fillId="8" borderId="0" xfId="0" applyFill="1" applyAlignment="1">
      <alignment vertical="center" wrapText="1"/>
    </xf>
    <xf numFmtId="0" fontId="11" fillId="8" borderId="0" xfId="0" applyFont="1" applyFill="1" applyAlignment="1">
      <alignment vertical="center" wrapText="1"/>
    </xf>
    <xf numFmtId="0" fontId="9" fillId="8" borderId="0" xfId="0" applyFont="1" applyFill="1" applyAlignment="1">
      <alignment vertical="center"/>
    </xf>
    <xf numFmtId="0" fontId="9" fillId="8" borderId="2" xfId="0" applyFont="1" applyFill="1" applyBorder="1" applyAlignment="1">
      <alignment vertical="center"/>
    </xf>
    <xf numFmtId="0" fontId="9" fillId="8" borderId="3" xfId="0" applyFont="1" applyFill="1" applyBorder="1" applyAlignment="1">
      <alignment vertical="center"/>
    </xf>
    <xf numFmtId="0" fontId="9" fillId="8" borderId="4" xfId="0" applyFont="1" applyFill="1" applyBorder="1" applyAlignment="1">
      <alignment vertical="center"/>
    </xf>
    <xf numFmtId="0" fontId="9" fillId="8" borderId="5" xfId="0" applyFont="1" applyFill="1" applyBorder="1" applyAlignment="1">
      <alignment vertical="center"/>
    </xf>
    <xf numFmtId="0" fontId="9" fillId="8" borderId="5" xfId="0" applyFont="1" applyFill="1" applyBorder="1" applyAlignment="1">
      <alignment horizontal="center" vertical="center" wrapText="1"/>
    </xf>
    <xf numFmtId="0" fontId="9" fillId="8" borderId="21" xfId="0" applyFont="1" applyFill="1" applyBorder="1" applyAlignment="1">
      <alignment vertical="center"/>
    </xf>
    <xf numFmtId="0" fontId="9" fillId="8" borderId="10" xfId="0" applyFont="1" applyFill="1" applyBorder="1" applyAlignment="1">
      <alignment vertical="center"/>
    </xf>
    <xf numFmtId="0" fontId="9" fillId="8" borderId="22" xfId="0" applyFont="1" applyFill="1" applyBorder="1" applyAlignment="1">
      <alignment vertical="center"/>
    </xf>
    <xf numFmtId="0" fontId="0" fillId="8" borderId="52" xfId="0" applyFill="1" applyBorder="1" applyAlignment="1">
      <alignment horizontal="center" vertical="center" wrapText="1"/>
    </xf>
    <xf numFmtId="0" fontId="0" fillId="8" borderId="52" xfId="0" applyFill="1" applyBorder="1" applyAlignment="1">
      <alignment horizontal="left" vertical="center" wrapText="1"/>
    </xf>
    <xf numFmtId="20" fontId="0" fillId="8" borderId="0" xfId="0" applyNumberFormat="1" applyFill="1" applyAlignment="1">
      <alignment vertical="center"/>
    </xf>
    <xf numFmtId="20" fontId="0" fillId="8" borderId="52" xfId="0" applyNumberFormat="1" applyFill="1" applyBorder="1" applyAlignment="1">
      <alignment horizontal="center" vertical="center" wrapText="1"/>
    </xf>
    <xf numFmtId="20" fontId="0" fillId="8" borderId="52" xfId="0" applyNumberFormat="1" applyFill="1" applyBorder="1" applyAlignment="1">
      <alignment vertical="center" wrapText="1"/>
    </xf>
    <xf numFmtId="20" fontId="0" fillId="8" borderId="0" xfId="0" applyNumberFormat="1" applyFill="1" applyAlignment="1">
      <alignment vertical="center" wrapText="1"/>
    </xf>
    <xf numFmtId="20" fontId="11" fillId="8" borderId="0" xfId="0" applyNumberFormat="1" applyFont="1" applyFill="1" applyAlignment="1">
      <alignment vertical="center"/>
    </xf>
    <xf numFmtId="20" fontId="11" fillId="8" borderId="0" xfId="0" applyNumberFormat="1" applyFont="1" applyFill="1"/>
    <xf numFmtId="20" fontId="0" fillId="8" borderId="0" xfId="0" applyNumberFormat="1" applyFill="1"/>
    <xf numFmtId="0" fontId="25" fillId="8" borderId="0" xfId="0" applyFont="1" applyFill="1" applyAlignment="1">
      <alignment horizontal="right" vertical="center"/>
    </xf>
    <xf numFmtId="0" fontId="22" fillId="8" borderId="0" xfId="4" applyFont="1" applyFill="1">
      <alignment vertical="center"/>
    </xf>
    <xf numFmtId="0" fontId="3" fillId="8" borderId="0" xfId="2" applyFill="1" applyAlignment="1">
      <alignment vertical="center"/>
    </xf>
    <xf numFmtId="0" fontId="16" fillId="8" borderId="0" xfId="4" applyFont="1" applyFill="1">
      <alignment vertical="center"/>
    </xf>
    <xf numFmtId="0" fontId="10" fillId="8" borderId="0" xfId="2" applyFont="1" applyFill="1" applyAlignment="1">
      <alignment vertical="center"/>
    </xf>
    <xf numFmtId="0" fontId="3" fillId="8" borderId="33" xfId="0" applyFont="1" applyFill="1" applyBorder="1" applyAlignment="1">
      <alignment horizontal="center" vertical="center" wrapText="1"/>
    </xf>
    <xf numFmtId="0" fontId="3" fillId="8" borderId="0" xfId="0" applyFont="1" applyFill="1" applyAlignment="1">
      <alignment vertical="center"/>
    </xf>
    <xf numFmtId="0" fontId="21" fillId="8" borderId="0" xfId="4" applyFont="1" applyFill="1">
      <alignment vertical="center"/>
    </xf>
    <xf numFmtId="0" fontId="26" fillId="8" borderId="0" xfId="0" applyFont="1" applyFill="1" applyAlignment="1">
      <alignment horizontal="left" vertical="center"/>
    </xf>
    <xf numFmtId="0" fontId="11" fillId="3" borderId="52" xfId="2" applyFont="1" applyFill="1" applyBorder="1" applyAlignment="1">
      <alignment horizontal="center" vertical="center" wrapText="1"/>
    </xf>
    <xf numFmtId="0" fontId="0" fillId="8" borderId="2" xfId="0" applyFill="1" applyBorder="1" applyAlignment="1">
      <alignment vertical="center"/>
    </xf>
    <xf numFmtId="0" fontId="0" fillId="8" borderId="12" xfId="0" applyFill="1" applyBorder="1" applyAlignment="1">
      <alignment vertical="center"/>
    </xf>
    <xf numFmtId="0" fontId="0" fillId="8" borderId="46" xfId="0" applyFill="1" applyBorder="1" applyAlignment="1">
      <alignment vertical="center" wrapText="1"/>
    </xf>
    <xf numFmtId="0" fontId="6" fillId="8" borderId="18" xfId="0" applyFont="1" applyFill="1" applyBorder="1" applyAlignment="1">
      <alignment horizontal="center" vertical="center"/>
    </xf>
    <xf numFmtId="0" fontId="6" fillId="8" borderId="52" xfId="0" applyFont="1" applyFill="1" applyBorder="1" applyAlignment="1">
      <alignment horizontal="center" vertical="center"/>
    </xf>
    <xf numFmtId="0" fontId="6" fillId="8" borderId="52" xfId="0" applyFont="1" applyFill="1" applyBorder="1" applyAlignment="1">
      <alignment horizontal="center" vertical="center" wrapText="1"/>
    </xf>
    <xf numFmtId="0" fontId="6" fillId="8" borderId="24" xfId="0" applyFont="1" applyFill="1" applyBorder="1" applyAlignment="1">
      <alignment vertical="center"/>
    </xf>
    <xf numFmtId="0" fontId="0" fillId="8" borderId="18" xfId="0" applyFill="1" applyBorder="1" applyAlignment="1">
      <alignment horizontal="center" vertical="center" wrapText="1"/>
    </xf>
    <xf numFmtId="0" fontId="9" fillId="8" borderId="18" xfId="0" applyFont="1" applyFill="1" applyBorder="1" applyAlignment="1">
      <alignment horizontal="center" vertical="center" wrapText="1"/>
    </xf>
    <xf numFmtId="0" fontId="8" fillId="0" borderId="0" xfId="0" applyFont="1" applyAlignment="1">
      <alignment vertical="center"/>
    </xf>
    <xf numFmtId="0" fontId="8" fillId="8" borderId="0" xfId="0" applyFont="1" applyFill="1" applyAlignment="1">
      <alignment horizontal="left" vertical="center"/>
    </xf>
    <xf numFmtId="0" fontId="22" fillId="8" borderId="0" xfId="4" applyFont="1" applyFill="1" applyAlignment="1">
      <alignment vertical="top"/>
    </xf>
    <xf numFmtId="0" fontId="17" fillId="8" borderId="0" xfId="2" applyFont="1" applyFill="1" applyAlignment="1">
      <alignment vertical="top"/>
    </xf>
    <xf numFmtId="0" fontId="3" fillId="8" borderId="0" xfId="2" applyFill="1" applyAlignment="1">
      <alignment vertical="top"/>
    </xf>
    <xf numFmtId="0" fontId="16" fillId="8" borderId="0" xfId="4" applyFont="1" applyFill="1" applyAlignment="1">
      <alignment vertical="top"/>
    </xf>
    <xf numFmtId="0" fontId="0" fillId="8" borderId="32" xfId="0" applyFill="1" applyBorder="1" applyAlignment="1">
      <alignment vertical="center"/>
    </xf>
    <xf numFmtId="0" fontId="0" fillId="8" borderId="52" xfId="0" applyFill="1" applyBorder="1" applyAlignment="1">
      <alignment vertical="center" wrapText="1"/>
    </xf>
    <xf numFmtId="0" fontId="0" fillId="8" borderId="18" xfId="0" applyFill="1" applyBorder="1" applyAlignment="1">
      <alignment vertical="center" wrapText="1"/>
    </xf>
    <xf numFmtId="0" fontId="0" fillId="8" borderId="32" xfId="0" applyFill="1" applyBorder="1" applyAlignment="1">
      <alignment vertical="center" wrapText="1"/>
    </xf>
    <xf numFmtId="0" fontId="28" fillId="8" borderId="0" xfId="0" applyFont="1" applyFill="1" applyAlignment="1">
      <alignment vertical="center"/>
    </xf>
    <xf numFmtId="0" fontId="0" fillId="8" borderId="36"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1" xfId="0" applyFill="1" applyBorder="1" applyAlignment="1">
      <alignment horizontal="center" vertical="center" wrapText="1"/>
    </xf>
    <xf numFmtId="0" fontId="0" fillId="8" borderId="38" xfId="0" applyFill="1" applyBorder="1" applyAlignment="1">
      <alignment horizontal="center" vertical="center" wrapText="1"/>
    </xf>
    <xf numFmtId="3" fontId="0" fillId="8" borderId="52" xfId="0" applyNumberFormat="1" applyFill="1" applyBorder="1" applyAlignment="1">
      <alignment horizontal="center" vertical="center" wrapText="1"/>
    </xf>
    <xf numFmtId="0" fontId="29" fillId="8" borderId="32" xfId="0" applyFont="1" applyFill="1" applyBorder="1" applyAlignment="1">
      <alignment vertical="center" wrapText="1"/>
    </xf>
    <xf numFmtId="0" fontId="8" fillId="3" borderId="3" xfId="2" applyFont="1" applyFill="1" applyBorder="1" applyAlignment="1">
      <alignment horizontal="center" vertical="center" wrapText="1"/>
    </xf>
    <xf numFmtId="38" fontId="0" fillId="9" borderId="13" xfId="3" applyFont="1" applyFill="1" applyBorder="1" applyAlignment="1">
      <alignment vertical="center"/>
    </xf>
    <xf numFmtId="38" fontId="11" fillId="7" borderId="14" xfId="3" applyFont="1" applyFill="1" applyBorder="1" applyAlignment="1">
      <alignment horizontal="center" vertical="center" wrapText="1"/>
    </xf>
    <xf numFmtId="38" fontId="11" fillId="7" borderId="14" xfId="3" applyFont="1" applyFill="1" applyBorder="1" applyAlignment="1">
      <alignment vertical="center" wrapText="1"/>
    </xf>
    <xf numFmtId="38" fontId="13" fillId="7" borderId="14" xfId="3" applyFont="1" applyFill="1" applyBorder="1" applyAlignment="1">
      <alignment vertical="center" wrapText="1"/>
    </xf>
    <xf numFmtId="38" fontId="13" fillId="7" borderId="17" xfId="3" applyFont="1" applyFill="1" applyBorder="1" applyAlignment="1">
      <alignment vertical="center" wrapText="1"/>
    </xf>
    <xf numFmtId="0" fontId="24" fillId="8" borderId="52" xfId="0" applyFont="1" applyFill="1" applyBorder="1" applyAlignment="1">
      <alignment vertical="center" wrapText="1"/>
    </xf>
    <xf numFmtId="0" fontId="24" fillId="8" borderId="0" xfId="0" applyFont="1" applyFill="1" applyAlignment="1">
      <alignment horizontal="center" vertical="center"/>
    </xf>
    <xf numFmtId="0" fontId="24" fillId="8" borderId="0" xfId="0" applyFont="1" applyFill="1" applyAlignment="1">
      <alignment vertical="center"/>
    </xf>
    <xf numFmtId="0" fontId="24" fillId="8" borderId="52" xfId="0" applyFont="1" applyFill="1" applyBorder="1" applyAlignment="1">
      <alignment horizontal="center" vertical="center"/>
    </xf>
    <xf numFmtId="0" fontId="24" fillId="8" borderId="42" xfId="0" applyFont="1" applyFill="1" applyBorder="1" applyAlignment="1">
      <alignment horizontal="center" vertical="center"/>
    </xf>
    <xf numFmtId="0" fontId="24" fillId="8" borderId="18" xfId="0" applyFont="1" applyFill="1" applyBorder="1" applyAlignment="1">
      <alignment vertical="center"/>
    </xf>
    <xf numFmtId="0" fontId="24" fillId="8" borderId="20" xfId="0" applyFont="1" applyFill="1" applyBorder="1" applyAlignment="1">
      <alignment horizontal="left" vertical="center" wrapText="1"/>
    </xf>
    <xf numFmtId="0" fontId="24" fillId="8" borderId="0" xfId="0" applyFont="1" applyFill="1"/>
    <xf numFmtId="0" fontId="24" fillId="8" borderId="40" xfId="0" applyFont="1" applyFill="1" applyBorder="1" applyAlignment="1">
      <alignment horizontal="center" vertical="center"/>
    </xf>
    <xf numFmtId="0" fontId="24" fillId="8" borderId="4" xfId="0" applyFont="1" applyFill="1" applyBorder="1" applyAlignment="1">
      <alignment vertical="center"/>
    </xf>
    <xf numFmtId="0" fontId="24" fillId="8" borderId="52" xfId="0" applyFont="1" applyFill="1" applyBorder="1" applyAlignment="1">
      <alignment vertical="center"/>
    </xf>
    <xf numFmtId="0" fontId="24" fillId="8" borderId="52" xfId="0" applyFont="1" applyFill="1" applyBorder="1" applyAlignment="1">
      <alignment horizontal="left" vertical="center" wrapText="1"/>
    </xf>
    <xf numFmtId="0" fontId="24" fillId="8" borderId="20" xfId="0" applyFont="1" applyFill="1" applyBorder="1" applyAlignment="1">
      <alignment horizontal="left" vertical="center"/>
    </xf>
    <xf numFmtId="0" fontId="24" fillId="8" borderId="45" xfId="0" applyFont="1" applyFill="1" applyBorder="1" applyAlignment="1">
      <alignment horizontal="center" vertical="center"/>
    </xf>
    <xf numFmtId="0" fontId="24" fillId="8" borderId="1" xfId="0" applyFont="1" applyFill="1" applyBorder="1" applyAlignment="1">
      <alignment vertical="center"/>
    </xf>
    <xf numFmtId="0" fontId="24" fillId="8" borderId="3" xfId="0" applyFont="1" applyFill="1" applyBorder="1" applyAlignment="1">
      <alignment horizontal="left" vertical="center"/>
    </xf>
    <xf numFmtId="0" fontId="24" fillId="8" borderId="5" xfId="0" applyFont="1" applyFill="1" applyBorder="1" applyAlignment="1">
      <alignment vertical="center"/>
    </xf>
    <xf numFmtId="0" fontId="24" fillId="8" borderId="21" xfId="0" applyFont="1" applyFill="1" applyBorder="1" applyAlignment="1">
      <alignment vertical="center"/>
    </xf>
    <xf numFmtId="0" fontId="24" fillId="8" borderId="22" xfId="0" applyFont="1" applyFill="1" applyBorder="1" applyAlignment="1">
      <alignment vertical="center"/>
    </xf>
    <xf numFmtId="0" fontId="3" fillId="8" borderId="0" xfId="2" applyFill="1" applyAlignment="1">
      <alignment vertical="center" wrapText="1"/>
    </xf>
    <xf numFmtId="0" fontId="31" fillId="8" borderId="52" xfId="0" applyFont="1" applyFill="1" applyBorder="1" applyAlignment="1">
      <alignment horizontal="center" vertical="center" wrapText="1"/>
    </xf>
    <xf numFmtId="0" fontId="24" fillId="8" borderId="42" xfId="0" applyFont="1" applyFill="1" applyBorder="1" applyAlignment="1">
      <alignment vertical="center" wrapText="1"/>
    </xf>
    <xf numFmtId="0" fontId="24" fillId="8" borderId="45" xfId="0" applyFont="1" applyFill="1" applyBorder="1" applyAlignment="1">
      <alignment vertical="center" wrapText="1"/>
    </xf>
    <xf numFmtId="0" fontId="24" fillId="8" borderId="40" xfId="0" applyFont="1" applyFill="1" applyBorder="1" applyAlignment="1">
      <alignment vertical="center" wrapText="1"/>
    </xf>
    <xf numFmtId="0" fontId="16" fillId="8" borderId="0" xfId="4" applyFont="1" applyFill="1" applyAlignment="1">
      <alignment horizontal="left" vertical="center" indent="2"/>
    </xf>
    <xf numFmtId="0" fontId="22" fillId="8" borderId="0" xfId="4" applyFont="1" applyFill="1" applyAlignment="1">
      <alignment horizontal="left" vertical="center" indent="1"/>
    </xf>
    <xf numFmtId="0" fontId="12" fillId="8" borderId="1" xfId="0" applyFont="1" applyFill="1" applyBorder="1" applyAlignment="1">
      <alignment vertical="center"/>
    </xf>
    <xf numFmtId="0" fontId="8" fillId="3" borderId="1" xfId="2" applyFont="1" applyFill="1" applyBorder="1" applyAlignment="1">
      <alignment horizontal="center" vertical="center" wrapText="1"/>
    </xf>
    <xf numFmtId="0" fontId="6" fillId="8" borderId="104" xfId="0" applyFont="1" applyFill="1" applyBorder="1" applyAlignment="1">
      <alignment horizontal="center" vertical="center"/>
    </xf>
    <xf numFmtId="0" fontId="9" fillId="8" borderId="7" xfId="0" applyFont="1" applyFill="1" applyBorder="1" applyAlignment="1">
      <alignment horizontal="center" vertical="center" wrapText="1"/>
    </xf>
    <xf numFmtId="0" fontId="0" fillId="8" borderId="0" xfId="0" applyFill="1" applyAlignment="1">
      <alignment horizontal="left" vertical="center" wrapText="1"/>
    </xf>
    <xf numFmtId="0" fontId="27" fillId="8" borderId="0" xfId="0" applyFont="1" applyFill="1" applyAlignment="1">
      <alignment vertical="center"/>
    </xf>
    <xf numFmtId="0" fontId="24" fillId="8" borderId="45" xfId="0" applyFont="1" applyFill="1" applyBorder="1" applyAlignment="1">
      <alignment horizontal="left" vertical="center" wrapText="1"/>
    </xf>
    <xf numFmtId="0" fontId="24" fillId="8" borderId="42" xfId="0" applyFont="1" applyFill="1" applyBorder="1" applyAlignment="1">
      <alignment horizontal="left" vertical="center" wrapText="1"/>
    </xf>
    <xf numFmtId="38" fontId="3" fillId="0" borderId="0" xfId="3" applyAlignment="1">
      <alignment vertical="center"/>
    </xf>
    <xf numFmtId="176" fontId="3" fillId="0" borderId="0" xfId="3" applyNumberFormat="1" applyAlignment="1">
      <alignment vertical="center"/>
    </xf>
    <xf numFmtId="176" fontId="19" fillId="0" borderId="0" xfId="3" applyNumberFormat="1" applyFont="1" applyAlignment="1">
      <alignment vertical="center"/>
    </xf>
    <xf numFmtId="176" fontId="14" fillId="0" borderId="0" xfId="3" applyNumberFormat="1" applyFont="1" applyAlignment="1">
      <alignment vertical="center"/>
    </xf>
    <xf numFmtId="176" fontId="20" fillId="0" borderId="0" xfId="3" applyNumberFormat="1" applyFont="1" applyAlignment="1">
      <alignment vertical="center"/>
    </xf>
    <xf numFmtId="176" fontId="18" fillId="0" borderId="0" xfId="3" applyNumberFormat="1" applyFont="1" applyAlignment="1">
      <alignment vertical="center"/>
    </xf>
    <xf numFmtId="38" fontId="12" fillId="0" borderId="0" xfId="3" applyFont="1" applyAlignment="1">
      <alignment vertical="center"/>
    </xf>
    <xf numFmtId="38" fontId="3" fillId="2" borderId="6" xfId="3" applyFill="1" applyBorder="1" applyAlignment="1">
      <alignment horizontal="center" vertical="center"/>
    </xf>
    <xf numFmtId="38" fontId="3" fillId="2" borderId="7" xfId="3" applyFill="1" applyBorder="1" applyAlignment="1">
      <alignment horizontal="center" vertical="center"/>
    </xf>
    <xf numFmtId="38" fontId="3" fillId="2" borderId="8" xfId="3" applyFill="1" applyBorder="1" applyAlignment="1">
      <alignment horizontal="center" vertical="center"/>
    </xf>
    <xf numFmtId="176" fontId="3" fillId="2" borderId="54" xfId="3" applyNumberFormat="1" applyFill="1" applyBorder="1" applyAlignment="1">
      <alignment horizontal="center" vertical="center" wrapText="1"/>
    </xf>
    <xf numFmtId="0" fontId="3" fillId="2" borderId="54" xfId="2" applyFill="1" applyBorder="1" applyAlignment="1">
      <alignment horizontal="center" vertical="center" wrapText="1"/>
    </xf>
    <xf numFmtId="38" fontId="3" fillId="2" borderId="13" xfId="3" applyFill="1" applyBorder="1" applyAlignment="1">
      <alignment horizontal="center" vertical="center"/>
    </xf>
    <xf numFmtId="38" fontId="3" fillId="2" borderId="0" xfId="3" applyFill="1" applyAlignment="1">
      <alignment horizontal="center" vertical="center"/>
    </xf>
    <xf numFmtId="38" fontId="3" fillId="2" borderId="14" xfId="3" applyFill="1" applyBorder="1" applyAlignment="1">
      <alignment horizontal="center" vertical="center"/>
    </xf>
    <xf numFmtId="0" fontId="5"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38" fontId="3" fillId="2" borderId="15" xfId="3" applyFill="1" applyBorder="1" applyAlignment="1">
      <alignment horizontal="center" vertical="center"/>
    </xf>
    <xf numFmtId="38" fontId="3" fillId="2" borderId="16" xfId="3" applyFill="1" applyBorder="1" applyAlignment="1">
      <alignment horizontal="center" vertical="center"/>
    </xf>
    <xf numFmtId="38" fontId="3" fillId="2" borderId="17" xfId="3" applyFill="1" applyBorder="1" applyAlignment="1">
      <alignment horizontal="center" vertical="center"/>
    </xf>
    <xf numFmtId="38" fontId="3" fillId="7" borderId="6" xfId="3" applyFill="1" applyBorder="1" applyAlignment="1">
      <alignment vertical="center"/>
    </xf>
    <xf numFmtId="38" fontId="3" fillId="7" borderId="7" xfId="3" applyFill="1" applyBorder="1" applyAlignment="1">
      <alignment vertical="center"/>
    </xf>
    <xf numFmtId="38" fontId="3" fillId="7" borderId="8" xfId="3" applyFill="1" applyBorder="1" applyAlignment="1">
      <alignment vertical="center"/>
    </xf>
    <xf numFmtId="176" fontId="3" fillId="0" borderId="35" xfId="3" applyNumberFormat="1" applyBorder="1" applyAlignment="1">
      <alignment vertical="center"/>
    </xf>
    <xf numFmtId="176" fontId="3" fillId="0" borderId="13" xfId="3" applyNumberFormat="1" applyBorder="1" applyAlignment="1">
      <alignment vertical="center"/>
    </xf>
    <xf numFmtId="38" fontId="3" fillId="0" borderId="36" xfId="3" applyBorder="1" applyAlignment="1">
      <alignment horizontal="center" vertical="center" wrapText="1"/>
    </xf>
    <xf numFmtId="38" fontId="3" fillId="0" borderId="30" xfId="3" applyBorder="1" applyAlignment="1">
      <alignment vertical="center" wrapText="1"/>
    </xf>
    <xf numFmtId="38" fontId="3" fillId="0" borderId="31" xfId="3" applyBorder="1" applyAlignment="1">
      <alignment vertical="center" wrapText="1"/>
    </xf>
    <xf numFmtId="38" fontId="3" fillId="0" borderId="37" xfId="3" applyBorder="1" applyAlignment="1">
      <alignment vertical="center" wrapText="1"/>
    </xf>
    <xf numFmtId="38" fontId="3" fillId="0" borderId="36" xfId="3" applyBorder="1" applyAlignment="1">
      <alignment horizontal="right" vertical="center" wrapText="1"/>
    </xf>
    <xf numFmtId="38" fontId="3" fillId="0" borderId="31" xfId="3" applyBorder="1" applyAlignment="1">
      <alignment horizontal="right" vertical="center" wrapText="1"/>
    </xf>
    <xf numFmtId="38" fontId="3" fillId="0" borderId="7" xfId="3" applyBorder="1" applyAlignment="1">
      <alignment horizontal="right" vertical="center" wrapText="1"/>
    </xf>
    <xf numFmtId="38" fontId="3" fillId="0" borderId="30" xfId="3" applyBorder="1" applyAlignment="1">
      <alignment horizontal="right" vertical="center" wrapText="1"/>
    </xf>
    <xf numFmtId="38" fontId="3" fillId="0" borderId="37" xfId="3" applyBorder="1" applyAlignment="1">
      <alignment horizontal="right" vertical="center" wrapText="1"/>
    </xf>
    <xf numFmtId="38" fontId="3" fillId="0" borderId="38" xfId="3" applyBorder="1" applyAlignment="1">
      <alignment horizontal="right" vertical="center" wrapText="1"/>
    </xf>
    <xf numFmtId="38" fontId="3" fillId="0" borderId="8" xfId="3" applyBorder="1" applyAlignment="1">
      <alignment horizontal="center" vertical="center"/>
    </xf>
    <xf numFmtId="38" fontId="13" fillId="7" borderId="0" xfId="3" applyFont="1" applyFill="1" applyAlignment="1">
      <alignment vertical="center" wrapText="1"/>
    </xf>
    <xf numFmtId="176" fontId="3" fillId="0" borderId="63" xfId="3" applyNumberFormat="1" applyBorder="1" applyAlignment="1">
      <alignment vertical="center"/>
    </xf>
    <xf numFmtId="176" fontId="0" fillId="0" borderId="9" xfId="3" applyNumberFormat="1" applyFont="1" applyBorder="1" applyAlignment="1">
      <alignment vertical="center"/>
    </xf>
    <xf numFmtId="38" fontId="3" fillId="0" borderId="5" xfId="3" applyBorder="1" applyAlignment="1">
      <alignment vertical="center" wrapText="1"/>
    </xf>
    <xf numFmtId="38" fontId="3" fillId="0" borderId="40" xfId="3" applyBorder="1" applyAlignment="1">
      <alignment vertical="center" wrapText="1"/>
    </xf>
    <xf numFmtId="38" fontId="3" fillId="0" borderId="4" xfId="3" applyBorder="1" applyAlignment="1">
      <alignment vertical="center" wrapText="1"/>
    </xf>
    <xf numFmtId="38" fontId="3" fillId="0" borderId="39" xfId="3" applyBorder="1" applyAlignment="1">
      <alignment horizontal="center" vertical="center" wrapText="1"/>
    </xf>
    <xf numFmtId="38" fontId="3" fillId="0" borderId="4" xfId="3" applyBorder="1" applyAlignment="1">
      <alignment horizontal="right" vertical="center" wrapText="1"/>
    </xf>
    <xf numFmtId="38" fontId="3" fillId="0" borderId="40" xfId="3" applyBorder="1" applyAlignment="1">
      <alignment horizontal="right" vertical="center" wrapText="1"/>
    </xf>
    <xf numFmtId="38" fontId="3" fillId="0" borderId="41" xfId="3" applyBorder="1" applyAlignment="1">
      <alignment horizontal="right" vertical="center" wrapText="1"/>
    </xf>
    <xf numFmtId="38" fontId="3" fillId="0" borderId="39" xfId="3" applyBorder="1" applyAlignment="1">
      <alignment horizontal="right" vertical="center" wrapText="1"/>
    </xf>
    <xf numFmtId="38" fontId="3" fillId="0" borderId="0" xfId="3" applyAlignment="1">
      <alignment horizontal="right" vertical="center" wrapText="1"/>
    </xf>
    <xf numFmtId="38" fontId="3" fillId="0" borderId="43" xfId="3" applyBorder="1" applyAlignment="1">
      <alignment horizontal="right" vertical="center" wrapText="1"/>
    </xf>
    <xf numFmtId="38" fontId="3" fillId="0" borderId="14" xfId="3" applyBorder="1" applyAlignment="1">
      <alignment horizontal="center" vertical="center"/>
    </xf>
    <xf numFmtId="38" fontId="3" fillId="7" borderId="13" xfId="3" applyFill="1" applyBorder="1" applyAlignment="1">
      <alignment vertical="center"/>
    </xf>
    <xf numFmtId="176" fontId="3" fillId="0" borderId="9" xfId="3" applyNumberFormat="1" applyBorder="1" applyAlignment="1">
      <alignment vertical="center"/>
    </xf>
    <xf numFmtId="176" fontId="3" fillId="0" borderId="58" xfId="3" applyNumberFormat="1" applyBorder="1" applyAlignment="1">
      <alignment vertical="center"/>
    </xf>
    <xf numFmtId="38" fontId="3" fillId="0" borderId="32" xfId="3" applyBorder="1" applyAlignment="1">
      <alignment horizontal="left" vertical="center" wrapText="1"/>
    </xf>
    <xf numFmtId="38" fontId="3" fillId="0" borderId="20" xfId="3" applyBorder="1" applyAlignment="1">
      <alignment vertical="center" wrapText="1"/>
    </xf>
    <xf numFmtId="38" fontId="3" fillId="0" borderId="52" xfId="3" applyBorder="1" applyAlignment="1">
      <alignment vertical="center" wrapText="1"/>
    </xf>
    <xf numFmtId="38" fontId="3" fillId="0" borderId="18" xfId="3" applyBorder="1" applyAlignment="1">
      <alignment vertical="center" wrapText="1"/>
    </xf>
    <xf numFmtId="38" fontId="3" fillId="11" borderId="85" xfId="3" applyFill="1" applyBorder="1" applyAlignment="1">
      <alignment vertical="center" wrapText="1"/>
    </xf>
    <xf numFmtId="38" fontId="3" fillId="8" borderId="20" xfId="3" applyFill="1" applyBorder="1" applyAlignment="1">
      <alignment vertical="center" wrapText="1"/>
    </xf>
    <xf numFmtId="38" fontId="3" fillId="8" borderId="52" xfId="3" applyFill="1" applyBorder="1" applyAlignment="1">
      <alignment vertical="center" wrapText="1"/>
    </xf>
    <xf numFmtId="38" fontId="3" fillId="8" borderId="45" xfId="3" applyFill="1" applyBorder="1" applyAlignment="1">
      <alignment vertical="center" wrapText="1"/>
    </xf>
    <xf numFmtId="38" fontId="3" fillId="8" borderId="1" xfId="3" applyFill="1" applyBorder="1" applyAlignment="1">
      <alignment vertical="center" wrapText="1"/>
    </xf>
    <xf numFmtId="38" fontId="3" fillId="0" borderId="44" xfId="3" applyBorder="1" applyAlignment="1">
      <alignment horizontal="center" vertical="center" wrapText="1" justifyLastLine="1"/>
    </xf>
    <xf numFmtId="38" fontId="3" fillId="0" borderId="18" xfId="3" applyBorder="1" applyAlignment="1">
      <alignment horizontal="right" vertical="center" wrapText="1"/>
    </xf>
    <xf numFmtId="38" fontId="3" fillId="0" borderId="19" xfId="3" applyBorder="1" applyAlignment="1">
      <alignment horizontal="center" vertical="center" wrapText="1"/>
    </xf>
    <xf numFmtId="38" fontId="3" fillId="0" borderId="20" xfId="3" applyBorder="1" applyAlignment="1">
      <alignment horizontal="right" vertical="center" wrapText="1"/>
    </xf>
    <xf numFmtId="38" fontId="5" fillId="0" borderId="52" xfId="3" applyFont="1" applyBorder="1" applyAlignment="1">
      <alignment horizontal="right" vertical="center" wrapText="1"/>
    </xf>
    <xf numFmtId="38" fontId="3" fillId="0" borderId="52" xfId="3" applyBorder="1" applyAlignment="1">
      <alignment horizontal="right" vertical="center" wrapText="1"/>
    </xf>
    <xf numFmtId="38" fontId="3" fillId="0" borderId="18" xfId="3" quotePrefix="1" applyBorder="1" applyAlignment="1">
      <alignment horizontal="right" vertical="center" wrapText="1"/>
    </xf>
    <xf numFmtId="38" fontId="3" fillId="0" borderId="46" xfId="3" applyBorder="1" applyAlignment="1">
      <alignment horizontal="right" vertical="center" wrapText="1"/>
    </xf>
    <xf numFmtId="38" fontId="3" fillId="0" borderId="32" xfId="3" applyBorder="1" applyAlignment="1">
      <alignment horizontal="right" vertical="center" wrapText="1"/>
    </xf>
    <xf numFmtId="38" fontId="3" fillId="0" borderId="19" xfId="3" applyBorder="1" applyAlignment="1">
      <alignment horizontal="right" vertical="center" wrapText="1"/>
    </xf>
    <xf numFmtId="38" fontId="3" fillId="0" borderId="59" xfId="3" applyBorder="1" applyAlignment="1">
      <alignment horizontal="center" vertical="center"/>
    </xf>
    <xf numFmtId="38" fontId="5" fillId="0" borderId="32" xfId="3" applyFont="1" applyBorder="1" applyAlignment="1">
      <alignment horizontal="right" vertical="center" wrapText="1"/>
    </xf>
    <xf numFmtId="38" fontId="5" fillId="0" borderId="20" xfId="3" applyFont="1" applyBorder="1" applyAlignment="1">
      <alignment horizontal="right" vertical="center" wrapText="1"/>
    </xf>
    <xf numFmtId="38" fontId="3" fillId="8" borderId="18" xfId="3" applyFill="1" applyBorder="1" applyAlignment="1">
      <alignment vertical="center" wrapText="1"/>
    </xf>
    <xf numFmtId="38" fontId="3" fillId="0" borderId="32" xfId="3" applyBorder="1" applyAlignment="1">
      <alignment horizontal="center" vertical="center" wrapText="1"/>
    </xf>
    <xf numFmtId="176" fontId="3" fillId="11" borderId="65" xfId="3" applyNumberFormat="1" applyFill="1" applyBorder="1" applyAlignment="1">
      <alignment vertical="center"/>
    </xf>
    <xf numFmtId="38" fontId="3" fillId="7" borderId="15" xfId="3" applyFill="1" applyBorder="1" applyAlignment="1">
      <alignment vertical="center"/>
    </xf>
    <xf numFmtId="176" fontId="3" fillId="11" borderId="69" xfId="3" applyNumberFormat="1" applyFill="1" applyBorder="1" applyAlignment="1">
      <alignment vertical="center"/>
    </xf>
    <xf numFmtId="176" fontId="3" fillId="0" borderId="47" xfId="3" applyNumberFormat="1" applyBorder="1" applyAlignment="1">
      <alignment vertical="center"/>
    </xf>
    <xf numFmtId="38" fontId="3" fillId="0" borderId="77" xfId="3" applyBorder="1" applyAlignment="1">
      <alignment horizontal="left" vertical="center" wrapText="1"/>
    </xf>
    <xf numFmtId="38" fontId="3" fillId="0" borderId="49" xfId="3" applyBorder="1" applyAlignment="1">
      <alignment vertical="center" wrapText="1"/>
    </xf>
    <xf numFmtId="38" fontId="3" fillId="0" borderId="76" xfId="3" applyBorder="1" applyAlignment="1">
      <alignment vertical="center" wrapText="1"/>
    </xf>
    <xf numFmtId="38" fontId="3" fillId="0" borderId="50" xfId="3" applyBorder="1" applyAlignment="1">
      <alignment vertical="center" wrapText="1"/>
    </xf>
    <xf numFmtId="38" fontId="3" fillId="11" borderId="72" xfId="3" applyFill="1" applyBorder="1" applyAlignment="1">
      <alignment vertical="center" wrapText="1"/>
    </xf>
    <xf numFmtId="38" fontId="3" fillId="8" borderId="49" xfId="3" applyFill="1" applyBorder="1" applyAlignment="1">
      <alignment vertical="center" wrapText="1"/>
    </xf>
    <xf numFmtId="38" fontId="3" fillId="8" borderId="76" xfId="3" applyFill="1" applyBorder="1" applyAlignment="1">
      <alignment vertical="center" wrapText="1"/>
    </xf>
    <xf numFmtId="38" fontId="3" fillId="8" borderId="50" xfId="3" applyFill="1" applyBorder="1" applyAlignment="1">
      <alignment vertical="center" wrapText="1"/>
    </xf>
    <xf numFmtId="38" fontId="3" fillId="0" borderId="50" xfId="3" applyBorder="1" applyAlignment="1">
      <alignment horizontal="right" vertical="center" wrapText="1"/>
    </xf>
    <xf numFmtId="38" fontId="3" fillId="0" borderId="48" xfId="3" applyBorder="1" applyAlignment="1">
      <alignment horizontal="center" vertical="center" wrapText="1"/>
    </xf>
    <xf numFmtId="38" fontId="3" fillId="0" borderId="49" xfId="3" applyBorder="1" applyAlignment="1">
      <alignment horizontal="right" vertical="center" wrapText="1"/>
    </xf>
    <xf numFmtId="38" fontId="3" fillId="0" borderId="76" xfId="3" applyBorder="1" applyAlignment="1">
      <alignment horizontal="right" vertical="center" wrapText="1"/>
    </xf>
    <xf numFmtId="38" fontId="3" fillId="0" borderId="51" xfId="3" applyBorder="1" applyAlignment="1">
      <alignment horizontal="right" vertical="center" wrapText="1"/>
    </xf>
    <xf numFmtId="38" fontId="3" fillId="0" borderId="77" xfId="3" applyBorder="1" applyAlignment="1">
      <alignment horizontal="right" vertical="center" wrapText="1"/>
    </xf>
    <xf numFmtId="38" fontId="3" fillId="0" borderId="48" xfId="3" applyBorder="1" applyAlignment="1">
      <alignment horizontal="right" vertical="center" wrapText="1"/>
    </xf>
    <xf numFmtId="38" fontId="3" fillId="0" borderId="78" xfId="3" applyBorder="1" applyAlignment="1">
      <alignment horizontal="center" vertical="center"/>
    </xf>
    <xf numFmtId="38" fontId="3" fillId="9" borderId="0" xfId="3" applyFill="1" applyAlignment="1">
      <alignment vertical="center"/>
    </xf>
    <xf numFmtId="176" fontId="3" fillId="11" borderId="89" xfId="3" applyNumberFormat="1" applyFill="1" applyBorder="1" applyAlignment="1">
      <alignment vertical="center"/>
    </xf>
    <xf numFmtId="176" fontId="3" fillId="11" borderId="119" xfId="3" applyNumberFormat="1" applyFill="1" applyBorder="1" applyAlignment="1">
      <alignment vertical="center"/>
    </xf>
    <xf numFmtId="176" fontId="3" fillId="11" borderId="98" xfId="3" applyNumberFormat="1" applyFill="1" applyBorder="1" applyAlignment="1">
      <alignment vertical="center"/>
    </xf>
    <xf numFmtId="38" fontId="3" fillId="11" borderId="120" xfId="3" applyFill="1" applyBorder="1" applyAlignment="1">
      <alignment vertical="center" shrinkToFit="1"/>
    </xf>
    <xf numFmtId="38" fontId="3" fillId="11" borderId="121" xfId="3" applyFill="1" applyBorder="1" applyAlignment="1">
      <alignment vertical="center" wrapText="1"/>
    </xf>
    <xf numFmtId="38" fontId="3" fillId="11" borderId="122" xfId="3" applyFill="1" applyBorder="1" applyAlignment="1">
      <alignment vertical="center" wrapText="1"/>
    </xf>
    <xf numFmtId="38" fontId="3" fillId="11" borderId="123" xfId="3" applyFill="1" applyBorder="1" applyAlignment="1">
      <alignment vertical="center" wrapText="1"/>
    </xf>
    <xf numFmtId="38" fontId="3" fillId="11" borderId="120" xfId="3" applyFill="1" applyBorder="1" applyAlignment="1">
      <alignment horizontal="right" vertical="center" wrapText="1"/>
    </xf>
    <xf numFmtId="38" fontId="3" fillId="11" borderId="123" xfId="3" applyFill="1" applyBorder="1" applyAlignment="1">
      <alignment horizontal="right" vertical="center" wrapText="1"/>
    </xf>
    <xf numFmtId="38" fontId="3" fillId="11" borderId="121" xfId="3" applyFill="1" applyBorder="1" applyAlignment="1">
      <alignment horizontal="right" vertical="center" wrapText="1"/>
    </xf>
    <xf numFmtId="38" fontId="3" fillId="9" borderId="53" xfId="3" applyFill="1" applyBorder="1" applyAlignment="1">
      <alignment horizontal="right" vertical="center" wrapText="1"/>
    </xf>
    <xf numFmtId="38" fontId="3" fillId="9" borderId="4" xfId="3" applyFill="1" applyBorder="1" applyAlignment="1">
      <alignment horizontal="right" vertical="center" wrapText="1"/>
    </xf>
    <xf numFmtId="38" fontId="3" fillId="11" borderId="93" xfId="3" applyFill="1" applyBorder="1" applyAlignment="1">
      <alignment horizontal="right" vertical="center" wrapText="1"/>
    </xf>
    <xf numFmtId="38" fontId="3" fillId="9" borderId="41" xfId="3" applyFill="1" applyBorder="1" applyAlignment="1">
      <alignment horizontal="right" vertical="center" wrapText="1"/>
    </xf>
    <xf numFmtId="38" fontId="3" fillId="9" borderId="61" xfId="3" applyFill="1" applyBorder="1" applyAlignment="1">
      <alignment horizontal="right" vertical="center" wrapText="1"/>
    </xf>
    <xf numFmtId="38" fontId="3" fillId="9" borderId="16" xfId="3" applyFill="1" applyBorder="1" applyAlignment="1">
      <alignment horizontal="right" vertical="center" wrapText="1"/>
    </xf>
    <xf numFmtId="38" fontId="3" fillId="9" borderId="62" xfId="3" applyFill="1" applyBorder="1" applyAlignment="1">
      <alignment horizontal="right" vertical="center" wrapText="1"/>
    </xf>
    <xf numFmtId="38" fontId="3" fillId="9" borderId="28" xfId="3" applyFill="1" applyBorder="1" applyAlignment="1">
      <alignment horizontal="right" vertical="center" wrapText="1"/>
    </xf>
    <xf numFmtId="38" fontId="3" fillId="9" borderId="5" xfId="3" applyFill="1" applyBorder="1" applyAlignment="1">
      <alignment horizontal="right" vertical="center" wrapText="1"/>
    </xf>
    <xf numFmtId="38" fontId="3" fillId="9" borderId="17" xfId="3" applyFill="1" applyBorder="1" applyAlignment="1">
      <alignment horizontal="center" vertical="center"/>
    </xf>
    <xf numFmtId="38" fontId="3" fillId="9" borderId="90" xfId="3" applyFill="1" applyBorder="1" applyAlignment="1">
      <alignment horizontal="left" vertical="center"/>
    </xf>
    <xf numFmtId="38" fontId="3" fillId="9" borderId="104" xfId="3" applyFill="1" applyBorder="1" applyAlignment="1">
      <alignment vertical="center"/>
    </xf>
    <xf numFmtId="38" fontId="3" fillId="11" borderId="106" xfId="3" applyFill="1" applyBorder="1" applyAlignment="1">
      <alignment vertical="center" shrinkToFit="1"/>
    </xf>
    <xf numFmtId="38" fontId="3" fillId="11" borderId="107" xfId="3" applyFill="1" applyBorder="1" applyAlignment="1">
      <alignment horizontal="left" vertical="center" wrapText="1"/>
    </xf>
    <xf numFmtId="38" fontId="3" fillId="11" borderId="107" xfId="3" applyFill="1" applyBorder="1" applyAlignment="1">
      <alignment horizontal="left" vertical="center"/>
    </xf>
    <xf numFmtId="38" fontId="3" fillId="11" borderId="108" xfId="3" applyFill="1" applyBorder="1" applyAlignment="1">
      <alignment horizontal="left" vertical="center"/>
    </xf>
    <xf numFmtId="38" fontId="3" fillId="11" borderId="80" xfId="3" applyFill="1" applyBorder="1" applyAlignment="1">
      <alignment horizontal="left" vertical="center"/>
    </xf>
    <xf numFmtId="38" fontId="3" fillId="11" borderId="73" xfId="3" applyFill="1" applyBorder="1" applyAlignment="1">
      <alignment vertical="center" wrapText="1"/>
    </xf>
    <xf numFmtId="38" fontId="3" fillId="11" borderId="93" xfId="3" applyFill="1" applyBorder="1" applyAlignment="1">
      <alignment horizontal="left" vertical="center"/>
    </xf>
    <xf numFmtId="38" fontId="3" fillId="11" borderId="106" xfId="3" applyFill="1" applyBorder="1" applyAlignment="1">
      <alignment horizontal="right" vertical="center" wrapText="1"/>
    </xf>
    <xf numFmtId="38" fontId="3" fillId="11" borderId="80" xfId="3" applyFill="1" applyBorder="1" applyAlignment="1">
      <alignment horizontal="right" vertical="center" wrapText="1"/>
    </xf>
    <xf numFmtId="38" fontId="3" fillId="11" borderId="107" xfId="3" applyFill="1" applyBorder="1" applyAlignment="1">
      <alignment horizontal="right" vertical="center" wrapText="1"/>
    </xf>
    <xf numFmtId="38" fontId="3" fillId="9" borderId="37" xfId="3" applyFill="1" applyBorder="1" applyAlignment="1">
      <alignment horizontal="right" vertical="center" wrapText="1"/>
    </xf>
    <xf numFmtId="38" fontId="3" fillId="9" borderId="31" xfId="3" applyFill="1" applyBorder="1" applyAlignment="1">
      <alignment horizontal="right" vertical="center" wrapText="1"/>
    </xf>
    <xf numFmtId="38" fontId="3" fillId="11" borderId="107" xfId="3" quotePrefix="1" applyFill="1" applyBorder="1" applyAlignment="1">
      <alignment horizontal="right" vertical="center" wrapText="1"/>
    </xf>
    <xf numFmtId="38" fontId="3" fillId="9" borderId="38" xfId="3" applyFill="1" applyBorder="1" applyAlignment="1">
      <alignment horizontal="right" vertical="center" wrapText="1"/>
    </xf>
    <xf numFmtId="38" fontId="3" fillId="9" borderId="36" xfId="3" applyFill="1" applyBorder="1" applyAlignment="1">
      <alignment horizontal="right" vertical="center" wrapText="1"/>
    </xf>
    <xf numFmtId="38" fontId="3" fillId="9" borderId="7" xfId="3" applyFill="1" applyBorder="1" applyAlignment="1">
      <alignment horizontal="right" vertical="center" wrapText="1"/>
    </xf>
    <xf numFmtId="38" fontId="3" fillId="9" borderId="30" xfId="3" applyFill="1" applyBorder="1" applyAlignment="1">
      <alignment horizontal="right" vertical="center" wrapText="1"/>
    </xf>
    <xf numFmtId="38" fontId="3" fillId="9" borderId="101" xfId="3" applyFill="1" applyBorder="1" applyAlignment="1">
      <alignment horizontal="right" vertical="center" wrapText="1"/>
    </xf>
    <xf numFmtId="38" fontId="3" fillId="9" borderId="8" xfId="3" applyFill="1" applyBorder="1" applyAlignment="1">
      <alignment horizontal="center" vertical="center"/>
    </xf>
    <xf numFmtId="38" fontId="3" fillId="9" borderId="90" xfId="3" applyFill="1" applyBorder="1" applyAlignment="1">
      <alignment vertical="center"/>
    </xf>
    <xf numFmtId="38" fontId="3" fillId="11" borderId="92" xfId="3" applyFill="1" applyBorder="1" applyAlignment="1">
      <alignment vertical="center" shrinkToFit="1"/>
    </xf>
    <xf numFmtId="38" fontId="3" fillId="11" borderId="93" xfId="3" applyFill="1" applyBorder="1" applyAlignment="1">
      <alignment vertical="center" wrapText="1"/>
    </xf>
    <xf numFmtId="38" fontId="3" fillId="11" borderId="94" xfId="3" applyFill="1" applyBorder="1" applyAlignment="1">
      <alignment vertical="center" wrapText="1"/>
    </xf>
    <xf numFmtId="38" fontId="3" fillId="11" borderId="95" xfId="3" applyFill="1" applyBorder="1" applyAlignment="1">
      <alignment vertical="center" wrapText="1"/>
    </xf>
    <xf numFmtId="38" fontId="3" fillId="11" borderId="92" xfId="3" applyFill="1" applyBorder="1" applyAlignment="1">
      <alignment horizontal="right" vertical="center" wrapText="1"/>
    </xf>
    <xf numFmtId="38" fontId="3" fillId="11" borderId="95" xfId="3" applyFill="1" applyBorder="1" applyAlignment="1">
      <alignment horizontal="right" vertical="center" wrapText="1"/>
    </xf>
    <xf numFmtId="38" fontId="3" fillId="9" borderId="103" xfId="3" applyFill="1" applyBorder="1" applyAlignment="1">
      <alignment horizontal="right" vertical="center" wrapText="1"/>
    </xf>
    <xf numFmtId="38" fontId="3" fillId="11" borderId="93" xfId="3" quotePrefix="1" applyFill="1" applyBorder="1" applyAlignment="1">
      <alignment horizontal="right" vertical="center" wrapText="1"/>
    </xf>
    <xf numFmtId="38" fontId="3" fillId="9" borderId="100" xfId="3" applyFill="1" applyBorder="1" applyAlignment="1">
      <alignment horizontal="right" vertical="center" wrapText="1"/>
    </xf>
    <xf numFmtId="38" fontId="3" fillId="9" borderId="99" xfId="3" applyFill="1" applyBorder="1" applyAlignment="1">
      <alignment horizontal="right" vertical="center" wrapText="1"/>
    </xf>
    <xf numFmtId="38" fontId="3" fillId="9" borderId="102" xfId="3" applyFill="1" applyBorder="1" applyAlignment="1">
      <alignment horizontal="right" vertical="center" wrapText="1"/>
    </xf>
    <xf numFmtId="38" fontId="3" fillId="9" borderId="105" xfId="3" applyFill="1" applyBorder="1" applyAlignment="1">
      <alignment horizontal="right" vertical="center" wrapText="1"/>
    </xf>
    <xf numFmtId="38" fontId="3" fillId="9" borderId="104" xfId="3" applyFill="1" applyBorder="1" applyAlignment="1">
      <alignment horizontal="center" vertical="center"/>
    </xf>
    <xf numFmtId="38" fontId="3" fillId="9" borderId="6" xfId="3" applyFill="1" applyBorder="1" applyAlignment="1">
      <alignment vertical="center"/>
    </xf>
    <xf numFmtId="38" fontId="3" fillId="9" borderId="105" xfId="3" applyFill="1" applyBorder="1" applyAlignment="1">
      <alignment vertical="center"/>
    </xf>
    <xf numFmtId="38" fontId="3" fillId="11" borderId="29" xfId="3" applyFill="1" applyBorder="1" applyAlignment="1">
      <alignment vertical="center" wrapText="1"/>
    </xf>
    <xf numFmtId="38" fontId="3" fillId="10" borderId="105" xfId="3" applyFill="1" applyBorder="1" applyAlignment="1">
      <alignment vertical="center"/>
    </xf>
    <xf numFmtId="38" fontId="3" fillId="10" borderId="104" xfId="3" applyFill="1" applyBorder="1" applyAlignment="1">
      <alignment vertical="center"/>
    </xf>
    <xf numFmtId="38" fontId="3" fillId="11" borderId="98" xfId="3" applyFill="1" applyBorder="1" applyAlignment="1">
      <alignment vertical="center" shrinkToFit="1"/>
    </xf>
    <xf numFmtId="38" fontId="3" fillId="11" borderId="97" xfId="3" applyFill="1" applyBorder="1" applyAlignment="1">
      <alignment vertical="center" wrapText="1"/>
    </xf>
    <xf numFmtId="38" fontId="3" fillId="11" borderId="91" xfId="3" applyFill="1" applyBorder="1" applyAlignment="1">
      <alignment horizontal="right" vertical="center" wrapText="1"/>
    </xf>
    <xf numFmtId="38" fontId="3" fillId="11" borderId="96" xfId="3" applyFill="1" applyBorder="1" applyAlignment="1">
      <alignment horizontal="right" vertical="center" wrapText="1"/>
    </xf>
    <xf numFmtId="38" fontId="3" fillId="11" borderId="89" xfId="3" applyFill="1" applyBorder="1" applyAlignment="1">
      <alignment horizontal="center" vertical="center"/>
    </xf>
    <xf numFmtId="38" fontId="3" fillId="10" borderId="35" xfId="3" applyFill="1" applyBorder="1" applyAlignment="1">
      <alignment vertical="center"/>
    </xf>
    <xf numFmtId="38" fontId="3" fillId="0" borderId="33" xfId="3" applyBorder="1" applyAlignment="1">
      <alignment vertical="center"/>
    </xf>
    <xf numFmtId="38" fontId="3" fillId="10" borderId="33" xfId="3" applyFill="1" applyBorder="1" applyAlignment="1">
      <alignment vertical="center"/>
    </xf>
    <xf numFmtId="176" fontId="3" fillId="11" borderId="111" xfId="3" applyNumberFormat="1" applyFill="1" applyBorder="1" applyAlignment="1">
      <alignment vertical="center"/>
    </xf>
    <xf numFmtId="176" fontId="3" fillId="11" borderId="110" xfId="3" applyNumberFormat="1" applyFill="1" applyBorder="1" applyAlignment="1">
      <alignment vertical="center"/>
    </xf>
    <xf numFmtId="38" fontId="3" fillId="11" borderId="110" xfId="3" applyFill="1" applyBorder="1" applyAlignment="1">
      <alignment vertical="center" shrinkToFit="1"/>
    </xf>
    <xf numFmtId="38" fontId="3" fillId="11" borderId="107" xfId="3" applyFill="1" applyBorder="1" applyAlignment="1">
      <alignment vertical="center" wrapText="1"/>
    </xf>
    <xf numFmtId="38" fontId="3" fillId="11" borderId="109" xfId="3" applyFill="1" applyBorder="1" applyAlignment="1">
      <alignment vertical="center" wrapText="1"/>
    </xf>
    <xf numFmtId="38" fontId="3" fillId="11" borderId="108" xfId="3" applyFill="1" applyBorder="1" applyAlignment="1">
      <alignment vertical="center" wrapText="1"/>
    </xf>
    <xf numFmtId="38" fontId="3" fillId="11" borderId="80" xfId="3" applyFill="1" applyBorder="1" applyAlignment="1">
      <alignment vertical="center" wrapText="1"/>
    </xf>
    <xf numFmtId="38" fontId="3" fillId="10" borderId="37" xfId="3" applyFill="1" applyBorder="1" applyAlignment="1">
      <alignment horizontal="right" vertical="center" wrapText="1"/>
    </xf>
    <xf numFmtId="38" fontId="3" fillId="10" borderId="8" xfId="3" applyFill="1" applyBorder="1" applyAlignment="1">
      <alignment horizontal="right" vertical="center" wrapText="1"/>
    </xf>
    <xf numFmtId="38" fontId="3" fillId="10" borderId="36" xfId="3" applyFill="1" applyBorder="1" applyAlignment="1">
      <alignment horizontal="right" vertical="center" wrapText="1"/>
    </xf>
    <xf numFmtId="38" fontId="3" fillId="10" borderId="38" xfId="3" applyFill="1" applyBorder="1" applyAlignment="1">
      <alignment horizontal="right" vertical="center" wrapText="1"/>
    </xf>
    <xf numFmtId="38" fontId="3" fillId="10" borderId="33" xfId="3" applyFill="1" applyBorder="1" applyAlignment="1">
      <alignment horizontal="center" vertical="center"/>
    </xf>
    <xf numFmtId="38" fontId="3" fillId="0" borderId="35" xfId="3" applyBorder="1" applyAlignment="1">
      <alignment vertical="center"/>
    </xf>
    <xf numFmtId="38" fontId="3" fillId="10" borderId="112" xfId="3" applyFill="1" applyBorder="1" applyAlignment="1">
      <alignment vertical="center" shrinkToFit="1"/>
    </xf>
    <xf numFmtId="176" fontId="3" fillId="11" borderId="70" xfId="3" applyNumberFormat="1" applyFill="1" applyBorder="1" applyAlignment="1">
      <alignment vertical="center"/>
    </xf>
    <xf numFmtId="176" fontId="3" fillId="11" borderId="113" xfId="3" applyNumberFormat="1" applyFill="1" applyBorder="1" applyAlignment="1">
      <alignment vertical="center"/>
    </xf>
    <xf numFmtId="38" fontId="3" fillId="11" borderId="113" xfId="3" applyFill="1" applyBorder="1" applyAlignment="1">
      <alignment vertical="center" shrinkToFit="1"/>
    </xf>
    <xf numFmtId="38" fontId="3" fillId="11" borderId="114" xfId="3" applyFill="1" applyBorder="1" applyAlignment="1">
      <alignment vertical="center" wrapText="1"/>
    </xf>
    <xf numFmtId="38" fontId="3" fillId="11" borderId="115" xfId="3" applyFill="1" applyBorder="1" applyAlignment="1">
      <alignment vertical="center" wrapText="1"/>
    </xf>
    <xf numFmtId="38" fontId="3" fillId="11" borderId="116" xfId="3" applyFill="1" applyBorder="1" applyAlignment="1">
      <alignment vertical="center" wrapText="1"/>
    </xf>
    <xf numFmtId="38" fontId="3" fillId="11" borderId="125" xfId="3" applyFill="1" applyBorder="1" applyAlignment="1">
      <alignment vertical="center" wrapText="1"/>
    </xf>
    <xf numFmtId="38" fontId="3" fillId="11" borderId="118" xfId="3" applyFill="1" applyBorder="1" applyAlignment="1">
      <alignment horizontal="right" vertical="center" wrapText="1"/>
    </xf>
    <xf numFmtId="38" fontId="3" fillId="11" borderId="114" xfId="3" applyFill="1" applyBorder="1" applyAlignment="1">
      <alignment horizontal="right" vertical="center" wrapText="1"/>
    </xf>
    <xf numFmtId="38" fontId="3" fillId="10" borderId="45" xfId="3" applyFill="1" applyBorder="1" applyAlignment="1">
      <alignment horizontal="right" vertical="center" wrapText="1"/>
    </xf>
    <xf numFmtId="38" fontId="3" fillId="10" borderId="12" xfId="3" applyFill="1" applyBorder="1" applyAlignment="1">
      <alignment horizontal="right" vertical="center" wrapText="1"/>
    </xf>
    <xf numFmtId="38" fontId="3" fillId="10" borderId="44" xfId="3" applyFill="1" applyBorder="1" applyAlignment="1">
      <alignment horizontal="right" vertical="center" wrapText="1"/>
    </xf>
    <xf numFmtId="38" fontId="3" fillId="10" borderId="57" xfId="3" applyFill="1" applyBorder="1" applyAlignment="1">
      <alignment horizontal="right" vertical="center" wrapText="1"/>
    </xf>
    <xf numFmtId="38" fontId="3" fillId="11" borderId="87" xfId="3" applyFill="1" applyBorder="1" applyAlignment="1">
      <alignment horizontal="right" vertical="center" wrapText="1"/>
    </xf>
    <xf numFmtId="38" fontId="3" fillId="10" borderId="52" xfId="3" applyFill="1" applyBorder="1" applyAlignment="1">
      <alignment horizontal="right" vertical="center" wrapText="1"/>
    </xf>
    <xf numFmtId="38" fontId="3" fillId="11" borderId="85" xfId="3" applyFill="1" applyBorder="1" applyAlignment="1">
      <alignment horizontal="right" vertical="center" wrapText="1"/>
    </xf>
    <xf numFmtId="38" fontId="3" fillId="10" borderId="46" xfId="3" applyFill="1" applyBorder="1" applyAlignment="1">
      <alignment horizontal="right" vertical="center" wrapText="1"/>
    </xf>
    <xf numFmtId="38" fontId="3" fillId="10" borderId="32" xfId="3" applyFill="1" applyBorder="1" applyAlignment="1">
      <alignment horizontal="right" vertical="center" wrapText="1"/>
    </xf>
    <xf numFmtId="38" fontId="3" fillId="10" borderId="67" xfId="3" applyFill="1" applyBorder="1" applyAlignment="1">
      <alignment horizontal="center" vertical="center"/>
    </xf>
    <xf numFmtId="38" fontId="0" fillId="0" borderId="33" xfId="3" applyFont="1" applyBorder="1" applyAlignment="1">
      <alignment vertical="center"/>
    </xf>
    <xf numFmtId="38" fontId="3" fillId="11" borderId="117" xfId="3" applyFill="1" applyBorder="1" applyAlignment="1">
      <alignment vertical="center" wrapText="1"/>
    </xf>
    <xf numFmtId="38" fontId="3" fillId="11" borderId="81" xfId="3" applyFill="1" applyBorder="1" applyAlignment="1">
      <alignment horizontal="right" vertical="center" wrapText="1"/>
    </xf>
    <xf numFmtId="38" fontId="3" fillId="10" borderId="40" xfId="3" applyFill="1" applyBorder="1" applyAlignment="1">
      <alignment horizontal="right" vertical="center" wrapText="1"/>
    </xf>
    <xf numFmtId="38" fontId="3" fillId="11" borderId="82" xfId="3" applyFill="1" applyBorder="1" applyAlignment="1">
      <alignment horizontal="right" vertical="center" wrapText="1"/>
    </xf>
    <xf numFmtId="38" fontId="3" fillId="10" borderId="41" xfId="3" applyFill="1" applyBorder="1" applyAlignment="1">
      <alignment horizontal="right" vertical="center" wrapText="1"/>
    </xf>
    <xf numFmtId="38" fontId="3" fillId="10" borderId="39" xfId="3" applyFill="1" applyBorder="1" applyAlignment="1">
      <alignment horizontal="right" vertical="center" wrapText="1"/>
    </xf>
    <xf numFmtId="38" fontId="3" fillId="10" borderId="35" xfId="3" applyFill="1" applyBorder="1" applyAlignment="1">
      <alignment horizontal="center" vertical="center"/>
    </xf>
    <xf numFmtId="176" fontId="3" fillId="11" borderId="66" xfId="3" applyNumberFormat="1" applyFill="1" applyBorder="1" applyAlignment="1">
      <alignment vertical="center"/>
    </xf>
    <xf numFmtId="38" fontId="3" fillId="11" borderId="66" xfId="3" applyFill="1" applyBorder="1" applyAlignment="1">
      <alignment vertical="center" shrinkToFit="1"/>
    </xf>
    <xf numFmtId="38" fontId="3" fillId="11" borderId="88" xfId="3" applyFill="1" applyBorder="1" applyAlignment="1">
      <alignment vertical="center" wrapText="1"/>
    </xf>
    <xf numFmtId="38" fontId="3" fillId="11" borderId="86" xfId="3" applyFill="1" applyBorder="1" applyAlignment="1">
      <alignment vertical="center" wrapText="1"/>
    </xf>
    <xf numFmtId="38" fontId="3" fillId="11" borderId="126" xfId="3" applyFill="1" applyBorder="1" applyAlignment="1">
      <alignment vertical="center" wrapText="1"/>
    </xf>
    <xf numFmtId="38" fontId="3" fillId="10" borderId="59" xfId="3" applyFill="1" applyBorder="1" applyAlignment="1">
      <alignment horizontal="right" vertical="center" wrapText="1"/>
    </xf>
    <xf numFmtId="38" fontId="3" fillId="10" borderId="34" xfId="3" applyFill="1" applyBorder="1" applyAlignment="1">
      <alignment vertical="center"/>
    </xf>
    <xf numFmtId="38" fontId="3" fillId="0" borderId="34" xfId="3" applyBorder="1" applyAlignment="1">
      <alignment vertical="center"/>
    </xf>
    <xf numFmtId="38" fontId="3" fillId="10" borderId="68" xfId="3" applyFill="1" applyBorder="1" applyAlignment="1">
      <alignment vertical="center" shrinkToFit="1"/>
    </xf>
    <xf numFmtId="176" fontId="3" fillId="11" borderId="74" xfId="3" applyNumberFormat="1" applyFill="1" applyBorder="1" applyAlignment="1">
      <alignment vertical="center"/>
    </xf>
    <xf numFmtId="38" fontId="3" fillId="11" borderId="74" xfId="3" applyFill="1" applyBorder="1" applyAlignment="1">
      <alignment vertical="center" shrinkToFit="1"/>
    </xf>
    <xf numFmtId="38" fontId="3" fillId="11" borderId="75" xfId="3" applyFill="1" applyBorder="1" applyAlignment="1">
      <alignment vertical="center" wrapText="1"/>
    </xf>
    <xf numFmtId="38" fontId="3" fillId="11" borderId="127" xfId="3" applyFill="1" applyBorder="1" applyAlignment="1">
      <alignment vertical="center" wrapText="1"/>
    </xf>
    <xf numFmtId="38" fontId="3" fillId="11" borderId="71" xfId="3" applyFill="1" applyBorder="1" applyAlignment="1">
      <alignment horizontal="right" vertical="center" wrapText="1"/>
    </xf>
    <xf numFmtId="38" fontId="3" fillId="11" borderId="72" xfId="3" applyFill="1" applyBorder="1" applyAlignment="1">
      <alignment horizontal="right" vertical="center" wrapText="1"/>
    </xf>
    <xf numFmtId="38" fontId="3" fillId="10" borderId="76" xfId="3" applyFill="1" applyBorder="1" applyAlignment="1">
      <alignment horizontal="right" vertical="center" wrapText="1"/>
    </xf>
    <xf numFmtId="38" fontId="3" fillId="10" borderId="78" xfId="3" applyFill="1" applyBorder="1" applyAlignment="1">
      <alignment horizontal="right" vertical="center" wrapText="1"/>
    </xf>
    <xf numFmtId="38" fontId="3" fillId="10" borderId="77" xfId="3" applyFill="1" applyBorder="1" applyAlignment="1">
      <alignment horizontal="right" vertical="center" wrapText="1"/>
    </xf>
    <xf numFmtId="38" fontId="3" fillId="10" borderId="51" xfId="3" applyFill="1" applyBorder="1" applyAlignment="1">
      <alignment horizontal="right" vertical="center" wrapText="1"/>
    </xf>
    <xf numFmtId="38" fontId="3" fillId="10" borderId="68" xfId="3" applyFill="1" applyBorder="1" applyAlignment="1">
      <alignment horizontal="center" vertical="center"/>
    </xf>
    <xf numFmtId="176" fontId="3" fillId="8" borderId="63" xfId="3" applyNumberFormat="1" applyFill="1" applyBorder="1" applyAlignment="1">
      <alignment vertical="center"/>
    </xf>
    <xf numFmtId="176" fontId="3" fillId="11" borderId="128" xfId="3" applyNumberFormat="1" applyFill="1" applyBorder="1" applyAlignment="1">
      <alignment vertical="center"/>
    </xf>
    <xf numFmtId="176" fontId="3" fillId="0" borderId="34" xfId="3" applyNumberFormat="1" applyBorder="1" applyAlignment="1">
      <alignment vertical="center"/>
    </xf>
    <xf numFmtId="176" fontId="3" fillId="8" borderId="34" xfId="3" applyNumberFormat="1" applyFill="1" applyBorder="1" applyAlignment="1">
      <alignment vertical="center"/>
    </xf>
    <xf numFmtId="176" fontId="3" fillId="0" borderId="15" xfId="3" applyNumberFormat="1" applyBorder="1" applyAlignment="1">
      <alignment vertical="center"/>
    </xf>
    <xf numFmtId="38" fontId="3" fillId="0" borderId="77" xfId="3" applyBorder="1" applyAlignment="1">
      <alignment horizontal="center" vertical="center" wrapText="1"/>
    </xf>
    <xf numFmtId="0" fontId="9" fillId="8" borderId="0" xfId="0" applyFont="1" applyFill="1" applyAlignment="1">
      <alignment horizontal="center" vertical="center" wrapText="1"/>
    </xf>
    <xf numFmtId="0" fontId="6" fillId="8" borderId="0" xfId="0" applyFont="1" applyFill="1"/>
    <xf numFmtId="0" fontId="24" fillId="0" borderId="52" xfId="0" applyFont="1" applyBorder="1" applyAlignment="1">
      <alignment vertical="center" wrapText="1"/>
    </xf>
    <xf numFmtId="0" fontId="0" fillId="8" borderId="50" xfId="0" applyFill="1" applyBorder="1" applyAlignment="1">
      <alignment vertical="center"/>
    </xf>
    <xf numFmtId="0" fontId="5" fillId="8" borderId="0" xfId="0" applyFont="1" applyFill="1"/>
    <xf numFmtId="0" fontId="0" fillId="8" borderId="0" xfId="2" applyFont="1" applyFill="1" applyAlignment="1">
      <alignment vertical="center"/>
    </xf>
    <xf numFmtId="0" fontId="33" fillId="0" borderId="0" xfId="0" applyFont="1"/>
    <xf numFmtId="38" fontId="0" fillId="0" borderId="0" xfId="6" applyFont="1" applyAlignment="1"/>
    <xf numFmtId="0" fontId="0" fillId="0" borderId="52" xfId="0" applyBorder="1"/>
    <xf numFmtId="38" fontId="0" fillId="0" borderId="52" xfId="6" applyFont="1" applyBorder="1" applyAlignment="1"/>
    <xf numFmtId="38" fontId="0" fillId="0" borderId="52" xfId="0" applyNumberFormat="1" applyBorder="1"/>
    <xf numFmtId="0" fontId="0" fillId="0" borderId="5" xfId="0" applyBorder="1"/>
    <xf numFmtId="38" fontId="0" fillId="0" borderId="52" xfId="6" applyFont="1" applyFill="1" applyBorder="1" applyAlignment="1"/>
    <xf numFmtId="0" fontId="0" fillId="0" borderId="52" xfId="0" applyBorder="1" applyAlignment="1">
      <alignment horizontal="center"/>
    </xf>
    <xf numFmtId="0" fontId="0" fillId="12" borderId="42" xfId="0" applyFill="1" applyBorder="1" applyAlignment="1">
      <alignment horizontal="center"/>
    </xf>
    <xf numFmtId="0" fontId="0" fillId="0" borderId="42" xfId="0" applyBorder="1" applyAlignment="1">
      <alignment horizontal="right"/>
    </xf>
    <xf numFmtId="38" fontId="0" fillId="0" borderId="42" xfId="0" applyNumberFormat="1" applyBorder="1"/>
    <xf numFmtId="38" fontId="0" fillId="0" borderId="42" xfId="6" applyFont="1" applyBorder="1" applyAlignment="1"/>
    <xf numFmtId="0" fontId="0" fillId="0" borderId="132" xfId="0" applyBorder="1"/>
    <xf numFmtId="38" fontId="0" fillId="0" borderId="132" xfId="6" applyFont="1" applyBorder="1" applyAlignment="1"/>
    <xf numFmtId="38" fontId="0" fillId="0" borderId="132" xfId="6" applyFont="1" applyFill="1" applyBorder="1" applyAlignment="1"/>
    <xf numFmtId="0" fontId="34" fillId="0" borderId="0" xfId="0" applyFont="1"/>
    <xf numFmtId="177" fontId="32" fillId="8" borderId="52" xfId="6" applyNumberFormat="1" applyFont="1" applyFill="1" applyBorder="1" applyAlignment="1">
      <alignment horizontal="right" vertical="center" wrapText="1"/>
    </xf>
    <xf numFmtId="0" fontId="32" fillId="8" borderId="11" xfId="0" applyFont="1" applyFill="1" applyBorder="1" applyAlignment="1">
      <alignment horizontal="left" vertical="center" wrapText="1"/>
    </xf>
    <xf numFmtId="0" fontId="0" fillId="0" borderId="42" xfId="0" applyBorder="1"/>
    <xf numFmtId="38" fontId="34" fillId="0" borderId="42" xfId="0" applyNumberFormat="1" applyFont="1" applyBorder="1"/>
    <xf numFmtId="0" fontId="32" fillId="8" borderId="11" xfId="0" applyFont="1" applyFill="1" applyBorder="1" applyAlignment="1">
      <alignment vertical="center" wrapText="1"/>
    </xf>
    <xf numFmtId="0" fontId="0" fillId="0" borderId="132" xfId="0" applyBorder="1" applyAlignment="1">
      <alignment horizontal="center"/>
    </xf>
    <xf numFmtId="178" fontId="0" fillId="0" borderId="52" xfId="7" applyNumberFormat="1" applyFont="1" applyBorder="1" applyAlignment="1"/>
    <xf numFmtId="178" fontId="0" fillId="0" borderId="42" xfId="7" applyNumberFormat="1" applyFont="1" applyBorder="1" applyAlignment="1"/>
    <xf numFmtId="38" fontId="0" fillId="0" borderId="132" xfId="0" applyNumberFormat="1" applyBorder="1"/>
    <xf numFmtId="178" fontId="0" fillId="0" borderId="132" xfId="7" applyNumberFormat="1" applyFont="1" applyBorder="1" applyAlignment="1"/>
    <xf numFmtId="0" fontId="32" fillId="8" borderId="17" xfId="0" applyFont="1" applyFill="1" applyBorder="1" applyAlignment="1">
      <alignment horizontal="center" vertical="center" wrapText="1"/>
    </xf>
    <xf numFmtId="0" fontId="32" fillId="8" borderId="52" xfId="0" applyFont="1" applyFill="1" applyBorder="1" applyAlignment="1">
      <alignment horizontal="right" vertical="center" wrapText="1"/>
    </xf>
    <xf numFmtId="179" fontId="25" fillId="8" borderId="52" xfId="0" applyNumberFormat="1" applyFont="1" applyFill="1" applyBorder="1" applyAlignment="1">
      <alignment horizontal="right" vertical="center" wrapText="1"/>
    </xf>
    <xf numFmtId="56" fontId="0" fillId="8" borderId="52" xfId="0" quotePrefix="1" applyNumberFormat="1" applyFill="1" applyBorder="1" applyAlignment="1">
      <alignment horizontal="center" vertical="center" wrapText="1"/>
    </xf>
    <xf numFmtId="0" fontId="0" fillId="8" borderId="18" xfId="0" applyFill="1" applyBorder="1" applyAlignment="1">
      <alignment horizontal="left" vertical="center" wrapText="1"/>
    </xf>
    <xf numFmtId="0" fontId="0" fillId="8" borderId="18" xfId="0" applyFill="1" applyBorder="1" applyAlignment="1">
      <alignment horizontal="left" vertical="top" wrapText="1"/>
    </xf>
    <xf numFmtId="176" fontId="0" fillId="0" borderId="63" xfId="3" applyNumberFormat="1" applyFont="1" applyBorder="1" applyAlignment="1">
      <alignment vertical="center"/>
    </xf>
    <xf numFmtId="176" fontId="0" fillId="0" borderId="64" xfId="3" applyNumberFormat="1" applyFont="1" applyBorder="1" applyAlignment="1">
      <alignment vertical="center"/>
    </xf>
    <xf numFmtId="38" fontId="0" fillId="0" borderId="39" xfId="3" applyFont="1" applyBorder="1" applyAlignment="1">
      <alignment horizontal="left" vertical="center" wrapText="1"/>
    </xf>
    <xf numFmtId="38" fontId="0" fillId="0" borderId="5" xfId="3" applyFont="1" applyBorder="1" applyAlignment="1">
      <alignment vertical="center" wrapText="1"/>
    </xf>
    <xf numFmtId="38" fontId="0" fillId="8" borderId="40" xfId="3" applyFont="1" applyFill="1" applyBorder="1" applyAlignment="1">
      <alignment vertical="center" wrapText="1"/>
    </xf>
    <xf numFmtId="38" fontId="0" fillId="0" borderId="4" xfId="3" applyFont="1" applyBorder="1" applyAlignment="1">
      <alignment horizontal="left" vertical="center" wrapText="1"/>
    </xf>
    <xf numFmtId="38" fontId="0" fillId="0" borderId="4" xfId="3" quotePrefix="1" applyFont="1" applyBorder="1" applyAlignment="1">
      <alignment horizontal="right" vertical="center" wrapText="1"/>
    </xf>
    <xf numFmtId="38" fontId="0" fillId="0" borderId="0" xfId="6" applyFont="1" applyFill="1" applyBorder="1" applyAlignment="1"/>
    <xf numFmtId="0" fontId="0" fillId="0" borderId="0" xfId="0" applyAlignment="1">
      <alignment horizontal="right"/>
    </xf>
    <xf numFmtId="38" fontId="34" fillId="0" borderId="0" xfId="6" applyFont="1" applyFill="1" applyBorder="1" applyAlignment="1"/>
    <xf numFmtId="38" fontId="0" fillId="0" borderId="0" xfId="0" applyNumberFormat="1" applyAlignment="1">
      <alignment vertical="center"/>
    </xf>
    <xf numFmtId="38" fontId="0" fillId="0" borderId="42" xfId="6" applyFont="1" applyBorder="1" applyAlignment="1">
      <alignment horizontal="center"/>
    </xf>
    <xf numFmtId="38" fontId="0" fillId="0" borderId="52" xfId="6" applyFont="1" applyBorder="1" applyAlignment="1">
      <alignment horizontal="center"/>
    </xf>
    <xf numFmtId="38" fontId="0" fillId="0" borderId="132" xfId="6" applyFont="1" applyBorder="1" applyAlignment="1">
      <alignment horizontal="center"/>
    </xf>
    <xf numFmtId="0" fontId="0" fillId="13" borderId="40" xfId="0" applyFill="1" applyBorder="1" applyAlignment="1">
      <alignment horizontal="right"/>
    </xf>
    <xf numFmtId="38" fontId="0" fillId="13" borderId="40" xfId="6" applyFont="1" applyFill="1" applyBorder="1" applyAlignment="1"/>
    <xf numFmtId="0" fontId="0" fillId="13" borderId="42" xfId="0" applyFill="1" applyBorder="1" applyAlignment="1">
      <alignment horizontal="right"/>
    </xf>
    <xf numFmtId="38" fontId="0" fillId="13" borderId="42" xfId="0" applyNumberFormat="1" applyFill="1" applyBorder="1"/>
    <xf numFmtId="38" fontId="0" fillId="13" borderId="42" xfId="0" applyNumberFormat="1" applyFill="1" applyBorder="1" applyAlignment="1">
      <alignment horizontal="center"/>
    </xf>
    <xf numFmtId="0" fontId="9" fillId="8" borderId="52" xfId="0" applyFont="1" applyFill="1" applyBorder="1" applyAlignment="1">
      <alignment horizontal="center" vertical="center" wrapText="1"/>
    </xf>
    <xf numFmtId="0" fontId="9" fillId="8" borderId="18" xfId="0" applyFont="1" applyFill="1" applyBorder="1" applyAlignment="1">
      <alignment horizontal="center" vertical="center"/>
    </xf>
    <xf numFmtId="0" fontId="35" fillId="8" borderId="52" xfId="1" applyFont="1" applyFill="1" applyBorder="1" applyAlignment="1" applyProtection="1">
      <alignment horizontal="center" vertical="center"/>
    </xf>
    <xf numFmtId="0" fontId="0" fillId="8" borderId="0" xfId="0" applyFont="1" applyFill="1" applyAlignment="1">
      <alignment vertical="center"/>
    </xf>
    <xf numFmtId="179" fontId="0" fillId="8" borderId="52" xfId="0" applyNumberFormat="1" applyFont="1" applyFill="1" applyBorder="1" applyAlignment="1">
      <alignment horizontal="right" vertical="center" wrapText="1"/>
    </xf>
    <xf numFmtId="0" fontId="0" fillId="8" borderId="11" xfId="0" applyFont="1" applyFill="1" applyBorder="1" applyAlignment="1">
      <alignment vertical="center" wrapText="1"/>
    </xf>
    <xf numFmtId="0" fontId="0" fillId="8" borderId="2" xfId="0" applyFont="1" applyFill="1" applyBorder="1" applyAlignment="1">
      <alignment vertical="center"/>
    </xf>
    <xf numFmtId="0" fontId="0" fillId="8" borderId="12" xfId="0" applyFont="1" applyFill="1" applyBorder="1" applyAlignment="1">
      <alignment vertical="center"/>
    </xf>
    <xf numFmtId="177" fontId="0" fillId="8" borderId="52" xfId="6" applyNumberFormat="1" applyFont="1" applyFill="1" applyBorder="1" applyAlignment="1">
      <alignment horizontal="right" vertical="center" wrapText="1"/>
    </xf>
    <xf numFmtId="0" fontId="0" fillId="8" borderId="11" xfId="0" applyFont="1" applyFill="1" applyBorder="1" applyAlignment="1">
      <alignment horizontal="left" vertical="center" wrapText="1"/>
    </xf>
    <xf numFmtId="0" fontId="0" fillId="8" borderId="17" xfId="0" applyFont="1" applyFill="1" applyBorder="1" applyAlignment="1">
      <alignment horizontal="center" vertical="center" wrapText="1"/>
    </xf>
    <xf numFmtId="0" fontId="0" fillId="8" borderId="0" xfId="0" applyFont="1" applyFill="1" applyAlignment="1">
      <alignment horizontal="left" vertical="center" wrapText="1"/>
    </xf>
    <xf numFmtId="38" fontId="0" fillId="0" borderId="4" xfId="3" applyFont="1" applyBorder="1" applyAlignment="1">
      <alignment vertical="center" wrapText="1"/>
    </xf>
    <xf numFmtId="0" fontId="0" fillId="0" borderId="0" xfId="0" applyAlignment="1">
      <alignment horizontal="center"/>
    </xf>
    <xf numFmtId="0" fontId="0" fillId="0" borderId="5" xfId="0" applyBorder="1" applyAlignment="1">
      <alignment horizontal="center" vertical="center" wrapText="1"/>
    </xf>
    <xf numFmtId="9" fontId="0" fillId="0" borderId="0" xfId="0" applyNumberFormat="1"/>
    <xf numFmtId="0" fontId="0" fillId="0" borderId="0" xfId="0" applyFont="1"/>
    <xf numFmtId="0" fontId="36" fillId="0" borderId="42" xfId="0" applyFont="1" applyBorder="1"/>
    <xf numFmtId="38" fontId="36" fillId="0" borderId="42" xfId="6" applyFont="1" applyBorder="1" applyAlignment="1"/>
    <xf numFmtId="0" fontId="36" fillId="0" borderId="52" xfId="0" applyFont="1" applyBorder="1"/>
    <xf numFmtId="38" fontId="36" fillId="0" borderId="52" xfId="6" applyFont="1" applyBorder="1" applyAlignment="1"/>
    <xf numFmtId="0" fontId="36" fillId="0" borderId="132" xfId="0" applyFont="1" applyBorder="1"/>
    <xf numFmtId="38" fontId="36" fillId="0" borderId="132" xfId="6" applyFont="1" applyBorder="1" applyAlignment="1"/>
    <xf numFmtId="38" fontId="0" fillId="0" borderId="0" xfId="0" applyNumberFormat="1"/>
    <xf numFmtId="1" fontId="0" fillId="0" borderId="0" xfId="0" applyNumberFormat="1"/>
    <xf numFmtId="0" fontId="0" fillId="0" borderId="52" xfId="0" applyBorder="1" applyAlignment="1">
      <alignment horizontal="center" vertical="center"/>
    </xf>
    <xf numFmtId="0" fontId="0" fillId="0" borderId="52" xfId="0" applyBorder="1" applyAlignment="1">
      <alignment horizontal="center" wrapText="1"/>
    </xf>
    <xf numFmtId="0" fontId="0" fillId="0" borderId="52" xfId="0" applyBorder="1" applyAlignment="1">
      <alignment horizontal="right"/>
    </xf>
    <xf numFmtId="0" fontId="0" fillId="0" borderId="0" xfId="0" applyBorder="1"/>
    <xf numFmtId="0" fontId="25" fillId="0" borderId="52" xfId="0" applyFont="1" applyBorder="1"/>
    <xf numFmtId="38" fontId="25" fillId="0" borderId="52" xfId="6" applyFont="1" applyBorder="1" applyAlignment="1"/>
    <xf numFmtId="38" fontId="3" fillId="0" borderId="40" xfId="3" applyFont="1" applyBorder="1" applyAlignment="1">
      <alignment horizontal="right" vertical="center" wrapText="1"/>
    </xf>
    <xf numFmtId="0" fontId="0" fillId="8" borderId="52" xfId="0" applyFont="1" applyFill="1" applyBorder="1" applyAlignment="1">
      <alignment horizontal="right" vertical="center" wrapText="1"/>
    </xf>
    <xf numFmtId="3" fontId="0" fillId="8" borderId="50" xfId="0" applyNumberFormat="1" applyFont="1" applyFill="1" applyBorder="1" applyAlignment="1">
      <alignment vertical="center"/>
    </xf>
    <xf numFmtId="56" fontId="0" fillId="8" borderId="50" xfId="0" applyNumberFormat="1" applyFont="1" applyFill="1" applyBorder="1" applyAlignment="1">
      <alignment horizontal="center" vertical="center"/>
    </xf>
    <xf numFmtId="38" fontId="3" fillId="0" borderId="5" xfId="3" applyFont="1" applyBorder="1" applyAlignment="1">
      <alignment vertical="center" wrapText="1"/>
    </xf>
    <xf numFmtId="38" fontId="3" fillId="0" borderId="52" xfId="3" applyBorder="1" applyAlignment="1">
      <alignment horizontal="left" vertical="center" wrapText="1"/>
    </xf>
    <xf numFmtId="38" fontId="3" fillId="0" borderId="0" xfId="3" applyFont="1" applyBorder="1" applyAlignment="1">
      <alignment horizontal="right" vertical="center" wrapText="1"/>
    </xf>
    <xf numFmtId="38" fontId="3" fillId="0" borderId="0" xfId="3" applyFont="1" applyAlignment="1">
      <alignment horizontal="center" vertical="center" wrapText="1"/>
    </xf>
    <xf numFmtId="38" fontId="3" fillId="0" borderId="5" xfId="3" applyFont="1" applyBorder="1" applyAlignment="1">
      <alignment horizontal="right" vertical="center" wrapText="1"/>
    </xf>
    <xf numFmtId="38" fontId="0" fillId="0" borderId="40" xfId="3" applyFont="1" applyBorder="1" applyAlignment="1">
      <alignment horizontal="right" vertical="center" wrapText="1"/>
    </xf>
    <xf numFmtId="38" fontId="3" fillId="0" borderId="39" xfId="3" applyFont="1" applyBorder="1" applyAlignment="1">
      <alignment horizontal="right" vertical="center" wrapText="1"/>
    </xf>
    <xf numFmtId="38" fontId="3" fillId="0" borderId="0" xfId="3" applyFont="1" applyAlignment="1">
      <alignment horizontal="right" vertical="center" wrapText="1"/>
    </xf>
    <xf numFmtId="38" fontId="3" fillId="0" borderId="41" xfId="3" applyFont="1" applyBorder="1" applyAlignment="1">
      <alignment horizontal="right" vertical="center" wrapText="1"/>
    </xf>
    <xf numFmtId="0" fontId="23" fillId="8" borderId="4" xfId="0" applyFont="1" applyFill="1" applyBorder="1" applyAlignment="1">
      <alignment horizontal="center" vertical="center"/>
    </xf>
    <xf numFmtId="0" fontId="23" fillId="8" borderId="0" xfId="0" applyFont="1" applyFill="1" applyAlignment="1">
      <alignment horizontal="center" vertical="center"/>
    </xf>
    <xf numFmtId="0" fontId="23" fillId="8" borderId="5" xfId="0" applyFont="1" applyFill="1" applyBorder="1" applyAlignment="1">
      <alignment horizontal="center" vertical="center"/>
    </xf>
    <xf numFmtId="0" fontId="9" fillId="8" borderId="129" xfId="0" applyFont="1" applyFill="1" applyBorder="1" applyAlignment="1">
      <alignment horizontal="center" vertical="center"/>
    </xf>
    <xf numFmtId="0" fontId="9" fillId="8" borderId="130" xfId="0" applyFont="1" applyFill="1" applyBorder="1" applyAlignment="1">
      <alignment horizontal="center" vertical="center"/>
    </xf>
    <xf numFmtId="0" fontId="9" fillId="8" borderId="131" xfId="0" applyFont="1" applyFill="1" applyBorder="1" applyAlignment="1">
      <alignment horizontal="center" vertical="center"/>
    </xf>
    <xf numFmtId="0" fontId="0" fillId="8" borderId="77" xfId="0" applyFill="1" applyBorder="1" applyAlignment="1">
      <alignment vertical="center"/>
    </xf>
    <xf numFmtId="0" fontId="0" fillId="8" borderId="76" xfId="0" applyFill="1" applyBorder="1" applyAlignment="1">
      <alignment vertical="center"/>
    </xf>
    <xf numFmtId="0" fontId="0" fillId="8" borderId="51" xfId="0" applyFill="1" applyBorder="1" applyAlignment="1">
      <alignment vertical="center"/>
    </xf>
    <xf numFmtId="0" fontId="6" fillId="8" borderId="90" xfId="0" applyFont="1" applyFill="1" applyBorder="1" applyAlignment="1">
      <alignment horizontal="center" vertical="center" wrapText="1"/>
    </xf>
    <xf numFmtId="0" fontId="6" fillId="8" borderId="104" xfId="0" applyFont="1" applyFill="1" applyBorder="1" applyAlignment="1">
      <alignment horizontal="center" vertical="center" wrapText="1"/>
    </xf>
    <xf numFmtId="0" fontId="32" fillId="8" borderId="90" xfId="0" applyFont="1" applyFill="1" applyBorder="1" applyAlignment="1">
      <alignment horizontal="center" vertical="center" wrapText="1"/>
    </xf>
    <xf numFmtId="0" fontId="32" fillId="8" borderId="104" xfId="0" applyFont="1" applyFill="1" applyBorder="1" applyAlignment="1">
      <alignment horizontal="center" vertical="center" wrapText="1"/>
    </xf>
    <xf numFmtId="0" fontId="32" fillId="8" borderId="58" xfId="0" applyFont="1" applyFill="1" applyBorder="1" applyAlignment="1">
      <alignment horizontal="center" vertical="center" wrapText="1"/>
    </xf>
    <xf numFmtId="0" fontId="32" fillId="8" borderId="20" xfId="0" applyFont="1" applyFill="1" applyBorder="1" applyAlignment="1">
      <alignment horizontal="center" vertical="center" wrapText="1"/>
    </xf>
    <xf numFmtId="0" fontId="9" fillId="8" borderId="58" xfId="0" applyFont="1" applyFill="1" applyBorder="1" applyAlignment="1">
      <alignment horizontal="center" vertical="center" shrinkToFit="1"/>
    </xf>
    <xf numFmtId="0" fontId="9" fillId="8" borderId="20" xfId="0" applyFont="1" applyFill="1" applyBorder="1" applyAlignment="1">
      <alignment horizontal="center" vertical="center" shrinkToFi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9" fillId="8" borderId="26" xfId="0" applyFont="1" applyFill="1" applyBorder="1" applyAlignment="1">
      <alignment horizontal="center" vertical="center"/>
    </xf>
    <xf numFmtId="0" fontId="9" fillId="8" borderId="27" xfId="0" applyFont="1" applyFill="1" applyBorder="1" applyAlignment="1">
      <alignment horizontal="center" vertical="center"/>
    </xf>
    <xf numFmtId="0" fontId="9" fillId="8" borderId="38" xfId="0" applyFont="1" applyFill="1" applyBorder="1" applyAlignment="1">
      <alignment horizontal="center" vertical="center" wrapText="1"/>
    </xf>
    <xf numFmtId="0" fontId="9" fillId="8" borderId="43" xfId="0" applyFont="1" applyFill="1" applyBorder="1" applyAlignment="1">
      <alignment horizontal="center" vertical="center" wrapText="1"/>
    </xf>
    <xf numFmtId="0" fontId="9" fillId="8" borderId="23" xfId="0" applyFont="1" applyFill="1" applyBorder="1" applyAlignment="1">
      <alignment horizontal="center" vertical="center"/>
    </xf>
    <xf numFmtId="0" fontId="9" fillId="8" borderId="25" xfId="0" applyFont="1" applyFill="1" applyBorder="1" applyAlignment="1">
      <alignment horizontal="center" vertical="center"/>
    </xf>
    <xf numFmtId="0" fontId="32" fillId="8" borderId="15" xfId="0" applyFont="1" applyFill="1" applyBorder="1" applyAlignment="1">
      <alignment vertical="center" wrapText="1"/>
    </xf>
    <xf numFmtId="0" fontId="32" fillId="8" borderId="16" xfId="0" applyFont="1" applyFill="1" applyBorder="1" applyAlignment="1">
      <alignment vertical="center" wrapText="1"/>
    </xf>
    <xf numFmtId="0" fontId="32" fillId="8" borderId="17" xfId="0" applyFont="1" applyFill="1" applyBorder="1" applyAlignment="1">
      <alignment vertical="center" wrapText="1"/>
    </xf>
    <xf numFmtId="0" fontId="32" fillId="8" borderId="47" xfId="0" applyFont="1" applyFill="1" applyBorder="1" applyAlignment="1">
      <alignment vertical="center"/>
    </xf>
    <xf numFmtId="0" fontId="32" fillId="8" borderId="49" xfId="0" applyFont="1" applyFill="1" applyBorder="1" applyAlignment="1">
      <alignment vertical="center"/>
    </xf>
    <xf numFmtId="0" fontId="0" fillId="8" borderId="50" xfId="0" applyFill="1" applyBorder="1" applyAlignment="1">
      <alignment vertical="center"/>
    </xf>
    <xf numFmtId="0" fontId="0" fillId="8" borderId="78" xfId="0" applyFill="1" applyBorder="1" applyAlignment="1">
      <alignment vertical="center"/>
    </xf>
    <xf numFmtId="0" fontId="0" fillId="8" borderId="15" xfId="0" applyFont="1" applyFill="1" applyBorder="1" applyAlignment="1">
      <alignment vertical="center" wrapText="1"/>
    </xf>
    <xf numFmtId="0" fontId="0" fillId="8" borderId="16" xfId="0" applyFont="1" applyFill="1" applyBorder="1" applyAlignment="1">
      <alignment vertical="center" wrapText="1"/>
    </xf>
    <xf numFmtId="0" fontId="0" fillId="8" borderId="17" xfId="0" applyFont="1" applyFill="1" applyBorder="1" applyAlignment="1">
      <alignment vertical="center" wrapText="1"/>
    </xf>
    <xf numFmtId="0" fontId="0" fillId="8" borderId="58" xfId="0" applyFont="1" applyFill="1" applyBorder="1" applyAlignment="1">
      <alignment horizontal="center" vertical="center" wrapText="1"/>
    </xf>
    <xf numFmtId="0" fontId="0" fillId="8" borderId="20" xfId="0" applyFont="1" applyFill="1" applyBorder="1" applyAlignment="1">
      <alignment horizontal="center" vertical="center" wrapText="1"/>
    </xf>
    <xf numFmtId="0" fontId="0" fillId="8" borderId="90" xfId="0" applyFont="1" applyFill="1" applyBorder="1" applyAlignment="1">
      <alignment horizontal="center" vertical="center" wrapText="1"/>
    </xf>
    <xf numFmtId="0" fontId="0" fillId="8" borderId="104" xfId="0" applyFont="1" applyFill="1" applyBorder="1" applyAlignment="1">
      <alignment horizontal="center" vertical="center" wrapText="1"/>
    </xf>
    <xf numFmtId="0" fontId="0" fillId="8" borderId="47" xfId="0" applyFont="1" applyFill="1" applyBorder="1" applyAlignment="1">
      <alignment vertical="center"/>
    </xf>
    <xf numFmtId="0" fontId="0" fillId="8" borderId="49" xfId="0" applyFont="1" applyFill="1" applyBorder="1" applyAlignment="1">
      <alignment vertical="center"/>
    </xf>
    <xf numFmtId="0" fontId="0" fillId="8" borderId="50" xfId="0" applyFont="1" applyFill="1" applyBorder="1" applyAlignment="1">
      <alignment vertical="center" wrapText="1"/>
    </xf>
    <xf numFmtId="0" fontId="0" fillId="8" borderId="78" xfId="0" applyFont="1" applyFill="1" applyBorder="1" applyAlignment="1">
      <alignment vertical="center" wrapText="1"/>
    </xf>
    <xf numFmtId="0" fontId="0" fillId="0" borderId="0" xfId="0" applyAlignment="1">
      <alignment horizontal="center"/>
    </xf>
    <xf numFmtId="0" fontId="0" fillId="0" borderId="0" xfId="0" applyAlignment="1">
      <alignment horizontal="center" vertical="center"/>
    </xf>
    <xf numFmtId="38" fontId="34" fillId="0" borderId="1"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21" xfId="0" applyFont="1" applyBorder="1" applyAlignment="1">
      <alignment horizontal="center" vertical="center"/>
    </xf>
    <xf numFmtId="0" fontId="34" fillId="0" borderId="10" xfId="0" applyFont="1" applyBorder="1" applyAlignment="1">
      <alignment horizontal="center" vertical="center"/>
    </xf>
    <xf numFmtId="0" fontId="34" fillId="0" borderId="22" xfId="0" applyFont="1" applyBorder="1" applyAlignment="1">
      <alignment horizontal="center" vertical="center"/>
    </xf>
    <xf numFmtId="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wrapText="1"/>
    </xf>
    <xf numFmtId="0" fontId="0" fillId="12" borderId="52" xfId="0" applyFill="1" applyBorder="1" applyAlignment="1">
      <alignment horizontal="center" vertical="center"/>
    </xf>
    <xf numFmtId="0" fontId="0" fillId="12" borderId="45" xfId="0" applyFill="1" applyBorder="1" applyAlignment="1">
      <alignment horizontal="center"/>
    </xf>
    <xf numFmtId="0" fontId="0" fillId="12" borderId="52" xfId="0" applyFill="1" applyBorder="1" applyAlignment="1">
      <alignment horizontal="center" wrapText="1"/>
    </xf>
    <xf numFmtId="0" fontId="0" fillId="12" borderId="1" xfId="0" applyFill="1" applyBorder="1" applyAlignment="1">
      <alignment horizontal="center"/>
    </xf>
    <xf numFmtId="0" fontId="0" fillId="12" borderId="3" xfId="0" applyFill="1" applyBorder="1" applyAlignment="1">
      <alignment horizontal="center"/>
    </xf>
    <xf numFmtId="9" fontId="0" fillId="0" borderId="5" xfId="0" applyNumberFormat="1" applyBorder="1" applyAlignment="1">
      <alignment horizontal="center" vertical="center" wrapText="1"/>
    </xf>
    <xf numFmtId="0" fontId="0" fillId="0" borderId="5" xfId="0" applyBorder="1" applyAlignment="1">
      <alignment horizontal="center" vertical="center" wrapText="1"/>
    </xf>
    <xf numFmtId="9" fontId="0" fillId="0" borderId="5" xfId="0" applyNumberFormat="1" applyBorder="1" applyAlignment="1">
      <alignment horizontal="right" vertical="center"/>
    </xf>
    <xf numFmtId="0" fontId="0" fillId="0" borderId="5" xfId="0" applyBorder="1" applyAlignment="1">
      <alignment horizontal="right" vertical="center"/>
    </xf>
    <xf numFmtId="0" fontId="0" fillId="12" borderId="45" xfId="0" applyFill="1" applyBorder="1" applyAlignment="1">
      <alignment horizontal="center" vertical="center"/>
    </xf>
    <xf numFmtId="0" fontId="0" fillId="12" borderId="42" xfId="0" applyFill="1" applyBorder="1" applyAlignment="1">
      <alignment horizontal="center" vertical="center"/>
    </xf>
    <xf numFmtId="0" fontId="0" fillId="8" borderId="0" xfId="2" applyFont="1" applyFill="1" applyAlignment="1">
      <alignment vertical="center" wrapText="1"/>
    </xf>
    <xf numFmtId="0" fontId="3" fillId="8" borderId="0" xfId="2" applyFill="1" applyAlignment="1">
      <alignment vertic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8" borderId="90" xfId="2" applyFont="1" applyFill="1" applyBorder="1" applyAlignment="1">
      <alignment horizontal="center" vertical="center" wrapText="1"/>
    </xf>
    <xf numFmtId="0" fontId="9" fillId="8" borderId="104" xfId="2" applyFont="1" applyFill="1" applyBorder="1" applyAlignment="1">
      <alignment horizontal="center" vertical="center" wrapText="1"/>
    </xf>
    <xf numFmtId="0" fontId="6" fillId="8" borderId="23" xfId="2" applyFont="1" applyFill="1" applyBorder="1" applyAlignment="1">
      <alignment vertical="center" wrapText="1"/>
    </xf>
    <xf numFmtId="0" fontId="6" fillId="8" borderId="27" xfId="2" applyFont="1" applyFill="1" applyBorder="1" applyAlignment="1">
      <alignment vertical="center" wrapText="1"/>
    </xf>
    <xf numFmtId="0" fontId="0" fillId="8" borderId="47" xfId="2" applyFont="1" applyFill="1" applyBorder="1" applyAlignment="1">
      <alignment vertical="center" wrapText="1"/>
    </xf>
    <xf numFmtId="0" fontId="3" fillId="8" borderId="78" xfId="2" applyFill="1" applyBorder="1" applyAlignment="1">
      <alignment vertical="center" wrapText="1"/>
    </xf>
    <xf numFmtId="0" fontId="6" fillId="8" borderId="6" xfId="2" applyFont="1" applyFill="1" applyBorder="1" applyAlignment="1">
      <alignment vertical="center" wrapText="1"/>
    </xf>
    <xf numFmtId="0" fontId="6" fillId="8" borderId="8" xfId="2" applyFont="1" applyFill="1" applyBorder="1" applyAlignment="1">
      <alignment vertical="center" wrapText="1"/>
    </xf>
    <xf numFmtId="0" fontId="3" fillId="8" borderId="15" xfId="2" applyFill="1" applyBorder="1" applyAlignment="1">
      <alignment vertical="center" wrapText="1"/>
    </xf>
    <xf numFmtId="0" fontId="3" fillId="8" borderId="17" xfId="2" applyFill="1" applyBorder="1" applyAlignment="1">
      <alignment vertical="center" wrapText="1"/>
    </xf>
    <xf numFmtId="0" fontId="0" fillId="8" borderId="0" xfId="0" applyFill="1" applyAlignment="1">
      <alignment vertical="top" wrapText="1"/>
    </xf>
    <xf numFmtId="0" fontId="3" fillId="8" borderId="0" xfId="0" applyFont="1" applyFill="1" applyAlignment="1">
      <alignment vertical="top" wrapText="1"/>
    </xf>
    <xf numFmtId="0" fontId="3" fillId="8" borderId="47" xfId="2" applyFill="1" applyBorder="1" applyAlignment="1">
      <alignment vertical="center" wrapText="1"/>
    </xf>
    <xf numFmtId="0" fontId="3" fillId="8" borderId="0" xfId="0" applyFont="1" applyFill="1" applyAlignment="1">
      <alignment vertical="center" wrapText="1"/>
    </xf>
    <xf numFmtId="0" fontId="16" fillId="8" borderId="0" xfId="4" applyFont="1" applyFill="1" applyAlignment="1">
      <alignment vertical="center" wrapText="1"/>
    </xf>
    <xf numFmtId="0" fontId="3" fillId="8" borderId="0" xfId="2" applyFill="1" applyAlignment="1">
      <alignment vertical="top" wrapText="1"/>
    </xf>
    <xf numFmtId="0" fontId="6" fillId="8" borderId="47" xfId="0" applyFont="1" applyFill="1" applyBorder="1" applyAlignment="1">
      <alignment vertical="center" wrapText="1"/>
    </xf>
    <xf numFmtId="0" fontId="6" fillId="8" borderId="48" xfId="0" applyFont="1" applyFill="1" applyBorder="1" applyAlignment="1">
      <alignment vertical="center" wrapText="1"/>
    </xf>
    <xf numFmtId="0" fontId="6" fillId="8" borderId="49" xfId="0" applyFont="1" applyFill="1" applyBorder="1" applyAlignment="1">
      <alignment vertical="center" wrapText="1"/>
    </xf>
    <xf numFmtId="0" fontId="5" fillId="8" borderId="45"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24" fillId="8" borderId="52" xfId="0" applyFont="1" applyFill="1" applyBorder="1" applyAlignment="1">
      <alignment horizontal="center" vertical="center" shrinkToFit="1"/>
    </xf>
    <xf numFmtId="0" fontId="24" fillId="8" borderId="18" xfId="0" applyFont="1" applyFill="1" applyBorder="1" applyAlignment="1">
      <alignment vertical="center" wrapText="1"/>
    </xf>
    <xf numFmtId="0" fontId="24" fillId="8" borderId="20" xfId="0" applyFont="1" applyFill="1" applyBorder="1" applyAlignment="1">
      <alignment vertical="center" wrapText="1"/>
    </xf>
    <xf numFmtId="0" fontId="24" fillId="8" borderId="45" xfId="0" applyFont="1" applyFill="1" applyBorder="1" applyAlignment="1">
      <alignment horizontal="center" vertical="top" textRotation="255" indent="2"/>
    </xf>
    <xf numFmtId="0" fontId="24" fillId="8" borderId="40" xfId="0" applyFont="1" applyFill="1" applyBorder="1" applyAlignment="1">
      <alignment horizontal="center" vertical="top" textRotation="255" indent="2"/>
    </xf>
    <xf numFmtId="0" fontId="24" fillId="8" borderId="42" xfId="0" applyFont="1" applyFill="1" applyBorder="1" applyAlignment="1">
      <alignment horizontal="center" vertical="top" textRotation="255" indent="2"/>
    </xf>
    <xf numFmtId="38" fontId="8" fillId="3" borderId="45" xfId="3" applyFont="1" applyFill="1" applyBorder="1" applyAlignment="1">
      <alignment horizontal="center" vertical="center" wrapText="1"/>
    </xf>
    <xf numFmtId="38" fontId="8" fillId="3" borderId="53" xfId="3" applyFont="1" applyFill="1" applyBorder="1" applyAlignment="1">
      <alignment horizontal="center" vertical="center" wrapText="1"/>
    </xf>
    <xf numFmtId="38" fontId="3" fillId="3" borderId="57" xfId="3" applyFill="1" applyBorder="1" applyAlignment="1">
      <alignment horizontal="center" vertical="center" wrapText="1" justifyLastLine="1"/>
    </xf>
    <xf numFmtId="38" fontId="3" fillId="3" borderId="62" xfId="3" applyFill="1" applyBorder="1" applyAlignment="1">
      <alignment horizontal="center" vertical="center" wrapText="1" justifyLastLine="1"/>
    </xf>
    <xf numFmtId="0" fontId="3" fillId="0" borderId="53" xfId="2" applyBorder="1" applyAlignment="1">
      <alignment horizontal="center" vertical="center" wrapText="1"/>
    </xf>
    <xf numFmtId="0" fontId="0" fillId="0" borderId="0" xfId="0" applyAlignment="1">
      <alignment vertical="center" wrapText="1"/>
    </xf>
    <xf numFmtId="38" fontId="3" fillId="11" borderId="83" xfId="3" applyFill="1" applyBorder="1" applyAlignment="1">
      <alignment horizontal="center" vertical="center" wrapText="1"/>
    </xf>
    <xf numFmtId="38" fontId="3" fillId="11" borderId="84" xfId="3" applyFill="1" applyBorder="1" applyAlignment="1">
      <alignment horizontal="center" vertical="center" wrapText="1"/>
    </xf>
    <xf numFmtId="38" fontId="3" fillId="11" borderId="88" xfId="3" applyFill="1" applyBorder="1" applyAlignment="1">
      <alignment horizontal="center" vertical="center" wrapText="1"/>
    </xf>
    <xf numFmtId="38" fontId="3" fillId="11" borderId="86" xfId="3" applyFill="1" applyBorder="1" applyAlignment="1">
      <alignment horizontal="center" vertical="center" wrapText="1"/>
    </xf>
    <xf numFmtId="38" fontId="3" fillId="11" borderId="75" xfId="3" applyFill="1" applyBorder="1" applyAlignment="1">
      <alignment horizontal="center" vertical="center" wrapText="1"/>
    </xf>
    <xf numFmtId="38" fontId="3" fillId="11" borderId="73" xfId="3" applyFill="1" applyBorder="1" applyAlignment="1">
      <alignment horizontal="center" vertical="center" wrapText="1"/>
    </xf>
    <xf numFmtId="38" fontId="3" fillId="11" borderId="97" xfId="3" applyFill="1" applyBorder="1" applyAlignment="1">
      <alignment horizontal="center" vertical="center" wrapText="1"/>
    </xf>
    <xf numFmtId="38" fontId="3" fillId="11" borderId="94" xfId="3" applyFill="1" applyBorder="1" applyAlignment="1">
      <alignment horizontal="center" vertical="center" wrapText="1"/>
    </xf>
    <xf numFmtId="38" fontId="3" fillId="11" borderId="115" xfId="3" applyFill="1" applyBorder="1" applyAlignment="1">
      <alignment horizontal="center" vertical="center" wrapText="1"/>
    </xf>
    <xf numFmtId="38" fontId="3" fillId="11" borderId="116" xfId="3" applyFill="1" applyBorder="1" applyAlignment="1">
      <alignment horizontal="center" vertical="center" wrapText="1"/>
    </xf>
    <xf numFmtId="38" fontId="3" fillId="11" borderId="124" xfId="3" applyFill="1" applyBorder="1" applyAlignment="1">
      <alignment horizontal="center" vertical="center" wrapText="1"/>
    </xf>
    <xf numFmtId="38" fontId="3" fillId="11" borderId="122" xfId="3" applyFill="1" applyBorder="1" applyAlignment="1">
      <alignment horizontal="center" vertical="center" wrapText="1"/>
    </xf>
    <xf numFmtId="38" fontId="8" fillId="3" borderId="3" xfId="3" applyFont="1" applyFill="1" applyBorder="1" applyAlignment="1">
      <alignment horizontal="center" vertical="center" wrapText="1"/>
    </xf>
    <xf numFmtId="38" fontId="8" fillId="3" borderId="28" xfId="3" applyFont="1" applyFill="1" applyBorder="1" applyAlignment="1">
      <alignment horizontal="center" vertical="center" wrapText="1"/>
    </xf>
    <xf numFmtId="38" fontId="0" fillId="3" borderId="52" xfId="3" applyFont="1" applyFill="1" applyBorder="1" applyAlignment="1">
      <alignment horizontal="center" vertical="center" wrapText="1"/>
    </xf>
    <xf numFmtId="38" fontId="3" fillId="3" borderId="52" xfId="3" applyFill="1" applyBorder="1" applyAlignment="1">
      <alignment horizontal="center" vertical="center" wrapText="1"/>
    </xf>
    <xf numFmtId="38" fontId="0" fillId="3" borderId="45" xfId="3" applyFont="1" applyFill="1" applyBorder="1" applyAlignment="1">
      <alignment horizontal="center" vertical="center" wrapText="1" justifyLastLine="1"/>
    </xf>
    <xf numFmtId="38" fontId="3" fillId="3" borderId="53" xfId="3" applyFill="1" applyBorder="1" applyAlignment="1">
      <alignment horizontal="center" vertical="center" wrapText="1" justifyLastLine="1"/>
    </xf>
    <xf numFmtId="38" fontId="3" fillId="3" borderId="45" xfId="3" applyFill="1" applyBorder="1" applyAlignment="1">
      <alignment horizontal="center" vertical="center" wrapText="1" justifyLastLine="1"/>
    </xf>
    <xf numFmtId="38" fontId="3" fillId="5" borderId="57" xfId="3" applyFill="1" applyBorder="1" applyAlignment="1">
      <alignment horizontal="center" vertical="center" wrapText="1" justifyLastLine="1"/>
    </xf>
    <xf numFmtId="38" fontId="3" fillId="5" borderId="41" xfId="3" applyFill="1" applyBorder="1" applyAlignment="1">
      <alignment horizontal="center" vertical="center" wrapText="1" justifyLastLine="1"/>
    </xf>
    <xf numFmtId="38" fontId="3" fillId="5" borderId="62" xfId="3" applyFill="1" applyBorder="1" applyAlignment="1">
      <alignment horizontal="center" vertical="center" wrapText="1" justifyLastLine="1"/>
    </xf>
    <xf numFmtId="38" fontId="3" fillId="4" borderId="32" xfId="3" applyFill="1" applyBorder="1" applyAlignment="1">
      <alignment horizontal="center" vertical="center" wrapText="1" justifyLastLine="1"/>
    </xf>
    <xf numFmtId="38" fontId="3" fillId="4" borderId="77" xfId="3" applyFill="1" applyBorder="1" applyAlignment="1">
      <alignment horizontal="center" vertical="center" wrapText="1" justifyLastLine="1"/>
    </xf>
    <xf numFmtId="38" fontId="3" fillId="4" borderId="45" xfId="3" applyFill="1" applyBorder="1" applyAlignment="1">
      <alignment horizontal="center" vertical="center" wrapText="1"/>
    </xf>
    <xf numFmtId="0" fontId="3" fillId="4" borderId="40" xfId="2" applyFill="1" applyBorder="1" applyAlignment="1">
      <alignment horizontal="center" vertical="center" wrapText="1"/>
    </xf>
    <xf numFmtId="0" fontId="3" fillId="4" borderId="53" xfId="2" applyFill="1" applyBorder="1" applyAlignment="1">
      <alignment horizontal="center" vertical="center" wrapText="1"/>
    </xf>
    <xf numFmtId="38" fontId="3" fillId="4" borderId="1" xfId="3" applyFill="1" applyBorder="1" applyAlignment="1">
      <alignment horizontal="center" vertical="center" wrapText="1"/>
    </xf>
    <xf numFmtId="38" fontId="3" fillId="4" borderId="2" xfId="3" applyFill="1" applyBorder="1" applyAlignment="1">
      <alignment horizontal="center" vertical="center" wrapText="1"/>
    </xf>
    <xf numFmtId="38" fontId="3" fillId="4" borderId="3" xfId="3" applyFill="1" applyBorder="1" applyAlignment="1">
      <alignment horizontal="center" vertical="center" wrapText="1"/>
    </xf>
    <xf numFmtId="38" fontId="3" fillId="4" borderId="4" xfId="3" applyFill="1" applyBorder="1" applyAlignment="1">
      <alignment horizontal="center" vertical="center" wrapText="1"/>
    </xf>
    <xf numFmtId="38" fontId="3" fillId="4" borderId="0" xfId="3" applyFill="1" applyAlignment="1">
      <alignment horizontal="center" vertical="center" wrapText="1"/>
    </xf>
    <xf numFmtId="38" fontId="3" fillId="4" borderId="5" xfId="3" applyFill="1" applyBorder="1" applyAlignment="1">
      <alignment horizontal="center" vertical="center" wrapText="1"/>
    </xf>
    <xf numFmtId="38" fontId="3" fillId="4" borderId="29" xfId="3" applyFill="1" applyBorder="1" applyAlignment="1">
      <alignment horizontal="center" vertical="center" wrapText="1"/>
    </xf>
    <xf numFmtId="38" fontId="3" fillId="4" borderId="16" xfId="3" applyFill="1" applyBorder="1" applyAlignment="1">
      <alignment horizontal="center" vertical="center" wrapText="1"/>
    </xf>
    <xf numFmtId="38" fontId="3" fillId="4" borderId="28" xfId="3" applyFill="1" applyBorder="1" applyAlignment="1">
      <alignment horizontal="center" vertical="center" wrapText="1"/>
    </xf>
    <xf numFmtId="38" fontId="0" fillId="4" borderId="1" xfId="3" applyFont="1" applyFill="1" applyBorder="1" applyAlignment="1">
      <alignment horizontal="center" vertical="center" wrapText="1"/>
    </xf>
    <xf numFmtId="0" fontId="3" fillId="4" borderId="4" xfId="2" applyFill="1" applyBorder="1" applyAlignment="1">
      <alignment horizontal="center" vertical="center" wrapText="1"/>
    </xf>
    <xf numFmtId="0" fontId="3" fillId="4" borderId="29" xfId="2" applyFill="1" applyBorder="1" applyAlignment="1">
      <alignment horizontal="center" vertical="center" wrapText="1"/>
    </xf>
    <xf numFmtId="38" fontId="0" fillId="4" borderId="45" xfId="3" applyFont="1" applyFill="1" applyBorder="1" applyAlignment="1">
      <alignment horizontal="center" vertical="center" wrapText="1"/>
    </xf>
    <xf numFmtId="0" fontId="3" fillId="4" borderId="40" xfId="5" applyFont="1" applyFill="1" applyBorder="1" applyAlignment="1">
      <alignment horizontal="center" vertical="center" wrapText="1"/>
    </xf>
    <xf numFmtId="0" fontId="3" fillId="4" borderId="53" xfId="5" applyFont="1" applyFill="1" applyBorder="1" applyAlignment="1">
      <alignment horizontal="center" vertical="center" wrapText="1"/>
    </xf>
    <xf numFmtId="38" fontId="3" fillId="3" borderId="46" xfId="3" applyFill="1" applyBorder="1" applyAlignment="1">
      <alignment horizontal="center" vertical="center" wrapText="1"/>
    </xf>
    <xf numFmtId="38" fontId="3" fillId="4" borderId="52" xfId="3" applyFill="1" applyBorder="1" applyAlignment="1">
      <alignment horizontal="center" vertical="center" wrapText="1" justifyLastLine="1"/>
    </xf>
    <xf numFmtId="38" fontId="3" fillId="4" borderId="76" xfId="3" applyFill="1" applyBorder="1" applyAlignment="1">
      <alignment horizontal="center" vertical="center" wrapText="1" justifyLastLine="1"/>
    </xf>
    <xf numFmtId="38" fontId="0" fillId="5" borderId="45" xfId="3" applyFont="1" applyFill="1" applyBorder="1" applyAlignment="1">
      <alignment horizontal="center" vertical="center" wrapText="1" justifyLastLine="1"/>
    </xf>
    <xf numFmtId="38" fontId="3" fillId="5" borderId="40" xfId="3" applyFill="1" applyBorder="1" applyAlignment="1">
      <alignment horizontal="center" vertical="center" wrapText="1" justifyLastLine="1"/>
    </xf>
    <xf numFmtId="38" fontId="3" fillId="5" borderId="53" xfId="3" applyFill="1" applyBorder="1" applyAlignment="1">
      <alignment horizontal="center" vertical="center" wrapText="1" justifyLastLine="1"/>
    </xf>
    <xf numFmtId="38" fontId="0" fillId="6" borderId="40" xfId="3" applyFont="1" applyFill="1" applyBorder="1" applyAlignment="1">
      <alignment horizontal="center" vertical="center" wrapText="1"/>
    </xf>
    <xf numFmtId="0" fontId="3" fillId="6" borderId="40" xfId="5" applyFont="1" applyFill="1" applyBorder="1" applyAlignment="1">
      <alignment horizontal="center" vertical="center" wrapText="1"/>
    </xf>
    <xf numFmtId="0" fontId="3" fillId="6" borderId="53" xfId="5" applyFont="1" applyFill="1" applyBorder="1" applyAlignment="1">
      <alignment horizontal="center" vertical="center" wrapText="1"/>
    </xf>
    <xf numFmtId="38" fontId="3" fillId="6" borderId="41" xfId="3" applyFill="1" applyBorder="1" applyAlignment="1">
      <alignment horizontal="center" vertical="center" wrapText="1" justifyLastLine="1"/>
    </xf>
    <xf numFmtId="38" fontId="3" fillId="6" borderId="62" xfId="3" applyFill="1" applyBorder="1" applyAlignment="1">
      <alignment horizontal="center" vertical="center" wrapText="1" justifyLastLine="1"/>
    </xf>
    <xf numFmtId="0" fontId="3" fillId="3" borderId="32" xfId="2" applyFill="1" applyBorder="1" applyAlignment="1">
      <alignment horizontal="center" vertical="center"/>
    </xf>
    <xf numFmtId="0" fontId="3" fillId="3" borderId="52" xfId="2" applyFill="1" applyBorder="1" applyAlignment="1">
      <alignment horizontal="center" vertical="center"/>
    </xf>
    <xf numFmtId="38" fontId="3" fillId="4" borderId="57" xfId="3" applyFill="1" applyBorder="1" applyAlignment="1">
      <alignment horizontal="center" vertical="center" wrapText="1"/>
    </xf>
    <xf numFmtId="0" fontId="3" fillId="4" borderId="41" xfId="5" applyFont="1" applyFill="1" applyBorder="1" applyAlignment="1">
      <alignment horizontal="center" vertical="center" wrapText="1"/>
    </xf>
    <xf numFmtId="0" fontId="3" fillId="4" borderId="62" xfId="5" applyFont="1" applyFill="1" applyBorder="1" applyAlignment="1">
      <alignment horizontal="center" vertical="center" wrapText="1"/>
    </xf>
    <xf numFmtId="38" fontId="3" fillId="5" borderId="44" xfId="3" applyFill="1" applyBorder="1" applyAlignment="1">
      <alignment horizontal="center" vertical="center" wrapText="1" justifyLastLine="1"/>
    </xf>
    <xf numFmtId="38" fontId="3" fillId="5" borderId="39" xfId="3" applyFill="1" applyBorder="1" applyAlignment="1">
      <alignment horizontal="center" vertical="center" wrapText="1" justifyLastLine="1"/>
    </xf>
    <xf numFmtId="38" fontId="3" fillId="5" borderId="61" xfId="3" applyFill="1" applyBorder="1" applyAlignment="1">
      <alignment horizontal="center" vertical="center" wrapText="1" justifyLastLine="1"/>
    </xf>
    <xf numFmtId="38" fontId="0" fillId="4" borderId="52" xfId="3" applyFont="1" applyFill="1" applyBorder="1" applyAlignment="1">
      <alignment horizontal="center" vertical="center" wrapText="1"/>
    </xf>
    <xf numFmtId="0" fontId="3" fillId="4" borderId="52" xfId="5" applyFont="1" applyFill="1" applyBorder="1" applyAlignment="1">
      <alignment horizontal="center" vertical="center" wrapText="1"/>
    </xf>
    <xf numFmtId="0" fontId="3" fillId="4" borderId="76" xfId="5" applyFont="1" applyFill="1" applyBorder="1" applyAlignment="1">
      <alignment horizontal="center" vertical="center" wrapText="1"/>
    </xf>
    <xf numFmtId="38" fontId="3" fillId="4" borderId="52" xfId="3" applyFill="1" applyBorder="1" applyAlignment="1">
      <alignment horizontal="center" vertical="center" wrapText="1"/>
    </xf>
    <xf numFmtId="0" fontId="3" fillId="4" borderId="52" xfId="2" applyFill="1" applyBorder="1" applyAlignment="1">
      <alignment horizontal="center" vertical="center" wrapText="1"/>
    </xf>
    <xf numFmtId="0" fontId="3" fillId="4" borderId="76" xfId="2" applyFill="1" applyBorder="1" applyAlignment="1">
      <alignment horizontal="center" vertical="center" wrapText="1"/>
    </xf>
    <xf numFmtId="38" fontId="0" fillId="4" borderId="52" xfId="3" applyFont="1" applyFill="1" applyBorder="1" applyAlignment="1">
      <alignment horizontal="center" vertical="center" wrapText="1" justifyLastLine="1"/>
    </xf>
    <xf numFmtId="0" fontId="0" fillId="4" borderId="46" xfId="2" applyFont="1" applyFill="1" applyBorder="1" applyAlignment="1">
      <alignment horizontal="center" vertical="center" wrapText="1" justifyLastLine="1"/>
    </xf>
    <xf numFmtId="0" fontId="3" fillId="4" borderId="46" xfId="2" applyFill="1" applyBorder="1" applyAlignment="1">
      <alignment horizontal="center" vertical="center" wrapText="1" justifyLastLine="1"/>
    </xf>
    <xf numFmtId="0" fontId="3" fillId="4" borderId="51" xfId="2" applyFill="1" applyBorder="1" applyAlignment="1">
      <alignment horizontal="center" vertical="center" wrapText="1" justifyLastLine="1"/>
    </xf>
    <xf numFmtId="38" fontId="0" fillId="6" borderId="44" xfId="3" applyFont="1" applyFill="1" applyBorder="1" applyAlignment="1">
      <alignment horizontal="center" vertical="center" wrapText="1"/>
    </xf>
    <xf numFmtId="0" fontId="3" fillId="6" borderId="39" xfId="5" applyFont="1" applyFill="1" applyBorder="1" applyAlignment="1">
      <alignment horizontal="center" vertical="center" wrapText="1"/>
    </xf>
    <xf numFmtId="0" fontId="3" fillId="6" borderId="61" xfId="5" applyFont="1" applyFill="1" applyBorder="1" applyAlignment="1">
      <alignment horizontal="center" vertical="center" wrapText="1"/>
    </xf>
    <xf numFmtId="38" fontId="3" fillId="2" borderId="79" xfId="3" applyFill="1" applyBorder="1" applyAlignment="1">
      <alignment horizontal="center" vertical="center" justifyLastLine="1"/>
    </xf>
    <xf numFmtId="38" fontId="3" fillId="2" borderId="79" xfId="3" applyFill="1" applyBorder="1" applyAlignment="1">
      <alignment horizontal="center" vertical="center"/>
    </xf>
    <xf numFmtId="0" fontId="3" fillId="2" borderId="79" xfId="2" applyFill="1" applyBorder="1"/>
    <xf numFmtId="38" fontId="3" fillId="2" borderId="33" xfId="3" applyFill="1" applyBorder="1" applyAlignment="1">
      <alignment horizontal="center" vertical="center" wrapText="1"/>
    </xf>
    <xf numFmtId="38" fontId="3" fillId="2" borderId="35" xfId="3" applyFill="1" applyBorder="1" applyAlignment="1">
      <alignment horizontal="center" vertical="center" wrapText="1"/>
    </xf>
    <xf numFmtId="38" fontId="3" fillId="2" borderId="34" xfId="3" applyFill="1" applyBorder="1" applyAlignment="1">
      <alignment horizontal="center" vertical="center" wrapText="1"/>
    </xf>
    <xf numFmtId="0" fontId="0" fillId="2" borderId="55" xfId="2" applyFont="1" applyFill="1" applyBorder="1" applyAlignment="1">
      <alignment horizontal="center" vertical="center" wrapText="1"/>
    </xf>
    <xf numFmtId="0" fontId="3" fillId="2" borderId="55" xfId="2" applyFill="1" applyBorder="1" applyAlignment="1">
      <alignment horizontal="center" vertical="center"/>
    </xf>
    <xf numFmtId="0" fontId="3" fillId="2" borderId="60" xfId="2" applyFill="1" applyBorder="1" applyAlignment="1">
      <alignment horizontal="center" vertical="center"/>
    </xf>
    <xf numFmtId="0" fontId="0" fillId="2" borderId="56" xfId="2" applyFont="1" applyFill="1" applyBorder="1" applyAlignment="1">
      <alignment horizontal="center" vertical="center" wrapText="1"/>
    </xf>
    <xf numFmtId="38" fontId="3" fillId="4" borderId="44" xfId="3" applyFill="1" applyBorder="1" applyAlignment="1">
      <alignment horizontal="center" vertical="center" wrapText="1"/>
    </xf>
    <xf numFmtId="0" fontId="3" fillId="4" borderId="39" xfId="2" applyFill="1" applyBorder="1" applyAlignment="1">
      <alignment horizontal="center" vertical="center" wrapText="1"/>
    </xf>
    <xf numFmtId="0" fontId="3" fillId="4" borderId="61" xfId="2" applyFill="1" applyBorder="1" applyAlignment="1">
      <alignment horizontal="center" vertical="center" wrapText="1"/>
    </xf>
    <xf numFmtId="38" fontId="3" fillId="2" borderId="31" xfId="3" applyFill="1" applyBorder="1" applyAlignment="1">
      <alignment horizontal="center" vertical="center" wrapText="1"/>
    </xf>
    <xf numFmtId="38" fontId="3" fillId="2" borderId="7" xfId="3" applyFill="1" applyBorder="1" applyAlignment="1">
      <alignment horizontal="center" vertical="center" wrapText="1"/>
    </xf>
    <xf numFmtId="38" fontId="3" fillId="2" borderId="30" xfId="3" applyFill="1" applyBorder="1" applyAlignment="1">
      <alignment horizontal="center" vertical="center" wrapText="1"/>
    </xf>
    <xf numFmtId="38" fontId="3" fillId="2" borderId="21" xfId="3" applyFill="1" applyBorder="1" applyAlignment="1">
      <alignment horizontal="center" vertical="center" wrapText="1"/>
    </xf>
    <xf numFmtId="38" fontId="3" fillId="2" borderId="10" xfId="3" applyFill="1" applyBorder="1" applyAlignment="1">
      <alignment horizontal="center" vertical="center" wrapText="1"/>
    </xf>
    <xf numFmtId="38" fontId="3" fillId="2" borderId="22" xfId="3" applyFill="1" applyBorder="1" applyAlignment="1">
      <alignment horizontal="center" vertical="center" wrapText="1"/>
    </xf>
    <xf numFmtId="0" fontId="3" fillId="2" borderId="37" xfId="2" applyFill="1" applyBorder="1" applyAlignment="1">
      <alignment horizontal="center" vertical="center" wrapText="1"/>
    </xf>
    <xf numFmtId="0" fontId="3" fillId="2" borderId="40" xfId="2" applyFill="1" applyBorder="1" applyAlignment="1">
      <alignment horizontal="center" vertical="center" wrapText="1"/>
    </xf>
    <xf numFmtId="0" fontId="3" fillId="2" borderId="53" xfId="2" applyFill="1" applyBorder="1" applyAlignment="1">
      <alignment horizontal="center" vertical="center" wrapText="1"/>
    </xf>
    <xf numFmtId="0" fontId="6" fillId="2" borderId="27" xfId="2" applyFont="1" applyFill="1" applyBorder="1" applyAlignment="1">
      <alignment horizontal="center" vertical="center" wrapText="1"/>
    </xf>
    <xf numFmtId="0" fontId="6" fillId="2" borderId="79" xfId="2" applyFont="1" applyFill="1" applyBorder="1" applyAlignment="1">
      <alignment horizontal="center" vertical="center" wrapText="1"/>
    </xf>
    <xf numFmtId="38" fontId="6" fillId="2" borderId="23" xfId="3" applyFont="1" applyFill="1" applyBorder="1" applyAlignment="1">
      <alignment horizontal="center" vertical="center" justifyLastLine="1"/>
    </xf>
    <xf numFmtId="38" fontId="6" fillId="2" borderId="24" xfId="3" applyFont="1" applyFill="1" applyBorder="1" applyAlignment="1">
      <alignment horizontal="center" vertical="center" justifyLastLine="1"/>
    </xf>
    <xf numFmtId="38" fontId="6" fillId="2" borderId="27" xfId="3" applyFont="1" applyFill="1" applyBorder="1" applyAlignment="1">
      <alignment horizontal="center" vertical="center" justifyLastLine="1"/>
    </xf>
    <xf numFmtId="38" fontId="6" fillId="2" borderId="79" xfId="3" applyFont="1" applyFill="1" applyBorder="1" applyAlignment="1">
      <alignment horizontal="center" vertical="center"/>
    </xf>
    <xf numFmtId="38" fontId="3" fillId="3" borderId="44" xfId="3" applyFill="1" applyBorder="1" applyAlignment="1">
      <alignment horizontal="center" vertical="center" wrapText="1" justifyLastLine="1"/>
    </xf>
    <xf numFmtId="38" fontId="3" fillId="3" borderId="61" xfId="3" applyFill="1" applyBorder="1" applyAlignment="1">
      <alignment horizontal="center" vertical="center" wrapText="1" justifyLastLine="1"/>
    </xf>
    <xf numFmtId="176" fontId="3" fillId="2" borderId="33" xfId="3" applyNumberFormat="1" applyFill="1" applyBorder="1" applyAlignment="1">
      <alignment horizontal="center" vertical="center" wrapText="1"/>
    </xf>
    <xf numFmtId="0" fontId="3" fillId="2" borderId="35" xfId="2" applyFill="1" applyBorder="1"/>
    <xf numFmtId="0" fontId="3" fillId="2" borderId="34" xfId="2" applyFill="1" applyBorder="1"/>
    <xf numFmtId="0" fontId="8" fillId="2" borderId="33" xfId="2" applyFont="1" applyFill="1" applyBorder="1" applyAlignment="1">
      <alignment horizontal="center" vertical="center" wrapText="1"/>
    </xf>
    <xf numFmtId="0" fontId="8" fillId="2" borderId="35" xfId="2" applyFont="1" applyFill="1" applyBorder="1" applyAlignment="1">
      <alignment horizontal="center" vertical="center" wrapText="1"/>
    </xf>
    <xf numFmtId="0" fontId="8" fillId="2" borderId="34" xfId="2" applyFont="1" applyFill="1" applyBorder="1" applyAlignment="1">
      <alignment horizontal="center" vertical="center" wrapText="1"/>
    </xf>
    <xf numFmtId="38" fontId="3" fillId="2" borderId="36" xfId="3" applyFill="1" applyBorder="1" applyAlignment="1">
      <alignment horizontal="center" vertical="center" wrapText="1"/>
    </xf>
    <xf numFmtId="38" fontId="3" fillId="2" borderId="39" xfId="3" applyFill="1" applyBorder="1" applyAlignment="1">
      <alignment horizontal="center" vertical="center" wrapText="1"/>
    </xf>
    <xf numFmtId="38" fontId="3" fillId="2" borderId="61" xfId="3" applyFill="1" applyBorder="1" applyAlignment="1">
      <alignment horizontal="center" vertical="center" wrapText="1"/>
    </xf>
    <xf numFmtId="38" fontId="3" fillId="2" borderId="30" xfId="3" applyFill="1" applyBorder="1" applyAlignment="1">
      <alignment horizontal="center" vertical="center" wrapText="1" justifyLastLine="1"/>
    </xf>
    <xf numFmtId="38" fontId="3" fillId="2" borderId="5" xfId="3" applyFill="1" applyBorder="1" applyAlignment="1">
      <alignment horizontal="center" vertical="center" wrapText="1" justifyLastLine="1"/>
    </xf>
    <xf numFmtId="38" fontId="3" fillId="2" borderId="28" xfId="3" applyFill="1" applyBorder="1" applyAlignment="1">
      <alignment horizontal="center" vertical="center" wrapText="1" justifyLastLine="1"/>
    </xf>
    <xf numFmtId="38" fontId="3" fillId="4" borderId="45" xfId="3" applyFill="1" applyBorder="1" applyAlignment="1">
      <alignment horizontal="center" vertical="center" wrapText="1" justifyLastLine="1"/>
    </xf>
    <xf numFmtId="38" fontId="3" fillId="4" borderId="53" xfId="3" applyFill="1" applyBorder="1" applyAlignment="1">
      <alignment horizontal="center" vertical="center" wrapText="1" justifyLastLine="1"/>
    </xf>
    <xf numFmtId="38" fontId="3" fillId="4" borderId="1" xfId="3" applyFill="1" applyBorder="1" applyAlignment="1">
      <alignment horizontal="center" vertical="center" wrapText="1" justifyLastLine="1"/>
    </xf>
    <xf numFmtId="38" fontId="3" fillId="4" borderId="29" xfId="3" applyFill="1" applyBorder="1" applyAlignment="1">
      <alignment horizontal="center" vertical="center" wrapText="1" justifyLastLine="1"/>
    </xf>
    <xf numFmtId="0" fontId="0" fillId="12" borderId="45" xfId="0" applyFont="1" applyFill="1" applyBorder="1" applyAlignment="1">
      <alignment horizontal="center"/>
    </xf>
    <xf numFmtId="0" fontId="0" fillId="12" borderId="42" xfId="0" applyFont="1" applyFill="1" applyBorder="1" applyAlignment="1">
      <alignment horizontal="center"/>
    </xf>
    <xf numFmtId="38" fontId="33" fillId="13" borderId="42" xfId="0" applyNumberFormat="1" applyFont="1" applyFill="1" applyBorder="1"/>
    <xf numFmtId="38" fontId="33" fillId="0" borderId="42" xfId="6" applyFont="1" applyBorder="1" applyAlignment="1"/>
    <xf numFmtId="38" fontId="33" fillId="0" borderId="42" xfId="0" applyNumberFormat="1" applyFont="1" applyBorder="1"/>
  </cellXfs>
  <cellStyles count="8">
    <cellStyle name="パーセント" xfId="7" builtinId="5"/>
    <cellStyle name="ハイパーリンク" xfId="1" builtinId="8"/>
    <cellStyle name="桁区切り" xfId="6" builtinId="6"/>
    <cellStyle name="桁区切り 2" xfId="3"/>
    <cellStyle name="標準" xfId="0" builtinId="0"/>
    <cellStyle name="標準 2" xfId="2"/>
    <cellStyle name="標準 3" xfId="4"/>
    <cellStyle name="標準 4" xfId="5"/>
  </cellStyles>
  <dxfs count="0"/>
  <tableStyles count="0" defaultTableStyle="TableStyleMedium2" defaultPivotStyle="PivotStyleLight16"/>
  <colors>
    <mruColors>
      <color rgb="FFCCECFF"/>
      <color rgb="FFEAEAEA"/>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43</xdr:row>
      <xdr:rowOff>9525</xdr:rowOff>
    </xdr:from>
    <xdr:to>
      <xdr:col>4</xdr:col>
      <xdr:colOff>124266</xdr:colOff>
      <xdr:row>70</xdr:row>
      <xdr:rowOff>67329</xdr:rowOff>
    </xdr:to>
    <xdr:pic>
      <xdr:nvPicPr>
        <xdr:cNvPr id="2" name="図 1">
          <a:extLst>
            <a:ext uri="{FF2B5EF4-FFF2-40B4-BE49-F238E27FC236}">
              <a16:creationId xmlns:a16="http://schemas.microsoft.com/office/drawing/2014/main" xmlns="" id="{6084443C-BB78-ECEC-AE34-B5692B4404B2}"/>
            </a:ext>
          </a:extLst>
        </xdr:cNvPr>
        <xdr:cNvPicPr>
          <a:picLocks noChangeAspect="1"/>
        </xdr:cNvPicPr>
      </xdr:nvPicPr>
      <xdr:blipFill>
        <a:blip xmlns:r="http://schemas.openxmlformats.org/officeDocument/2006/relationships" r:embed="rId1"/>
        <a:stretch>
          <a:fillRect/>
        </a:stretch>
      </xdr:blipFill>
      <xdr:spPr>
        <a:xfrm>
          <a:off x="552450" y="7419975"/>
          <a:ext cx="3162741" cy="4686954"/>
        </a:xfrm>
        <a:prstGeom prst="rect">
          <a:avLst/>
        </a:prstGeom>
      </xdr:spPr>
    </xdr:pic>
    <xdr:clientData/>
  </xdr:twoCellAnchor>
  <xdr:twoCellAnchor>
    <xdr:from>
      <xdr:col>3</xdr:col>
      <xdr:colOff>71437</xdr:colOff>
      <xdr:row>43</xdr:row>
      <xdr:rowOff>77391</xdr:rowOff>
    </xdr:from>
    <xdr:to>
      <xdr:col>3</xdr:col>
      <xdr:colOff>631030</xdr:colOff>
      <xdr:row>44</xdr:row>
      <xdr:rowOff>83344</xdr:rowOff>
    </xdr:to>
    <xdr:sp macro="" textlink="">
      <xdr:nvSpPr>
        <xdr:cNvPr id="3" name="正方形/長方形 2"/>
        <xdr:cNvSpPr/>
      </xdr:nvSpPr>
      <xdr:spPr>
        <a:xfrm>
          <a:off x="2619375" y="7524750"/>
          <a:ext cx="559593" cy="17859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71437</xdr:colOff>
      <xdr:row>57</xdr:row>
      <xdr:rowOff>35718</xdr:rowOff>
    </xdr:from>
    <xdr:to>
      <xdr:col>3</xdr:col>
      <xdr:colOff>631030</xdr:colOff>
      <xdr:row>58</xdr:row>
      <xdr:rowOff>41671</xdr:rowOff>
    </xdr:to>
    <xdr:sp macro="" textlink="">
      <xdr:nvSpPr>
        <xdr:cNvPr id="4" name="正方形/長方形 3"/>
        <xdr:cNvSpPr/>
      </xdr:nvSpPr>
      <xdr:spPr>
        <a:xfrm>
          <a:off x="2619375" y="9900046"/>
          <a:ext cx="559593" cy="17859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851297</xdr:colOff>
      <xdr:row>50</xdr:row>
      <xdr:rowOff>71437</xdr:rowOff>
    </xdr:from>
    <xdr:to>
      <xdr:col>2</xdr:col>
      <xdr:colOff>964406</xdr:colOff>
      <xdr:row>55</xdr:row>
      <xdr:rowOff>11906</xdr:rowOff>
    </xdr:to>
    <xdr:sp macro="" textlink="">
      <xdr:nvSpPr>
        <xdr:cNvPr id="5" name="フリーフォーム 4"/>
        <xdr:cNvSpPr/>
      </xdr:nvSpPr>
      <xdr:spPr>
        <a:xfrm>
          <a:off x="1375172" y="8727281"/>
          <a:ext cx="1101328" cy="803672"/>
        </a:xfrm>
        <a:custGeom>
          <a:avLst/>
          <a:gdLst>
            <a:gd name="connsiteX0" fmla="*/ 756047 w 1101328"/>
            <a:gd name="connsiteY0" fmla="*/ 0 h 803672"/>
            <a:gd name="connsiteX1" fmla="*/ 0 w 1101328"/>
            <a:gd name="connsiteY1" fmla="*/ 232172 h 803672"/>
            <a:gd name="connsiteX2" fmla="*/ 101203 w 1101328"/>
            <a:gd name="connsiteY2" fmla="*/ 434578 h 803672"/>
            <a:gd name="connsiteX3" fmla="*/ 232172 w 1101328"/>
            <a:gd name="connsiteY3" fmla="*/ 601266 h 803672"/>
            <a:gd name="connsiteX4" fmla="*/ 351234 w 1101328"/>
            <a:gd name="connsiteY4" fmla="*/ 678656 h 803672"/>
            <a:gd name="connsiteX5" fmla="*/ 446484 w 1101328"/>
            <a:gd name="connsiteY5" fmla="*/ 726281 h 803672"/>
            <a:gd name="connsiteX6" fmla="*/ 601265 w 1101328"/>
            <a:gd name="connsiteY6" fmla="*/ 785813 h 803672"/>
            <a:gd name="connsiteX7" fmla="*/ 797719 w 1101328"/>
            <a:gd name="connsiteY7" fmla="*/ 803672 h 803672"/>
            <a:gd name="connsiteX8" fmla="*/ 958453 w 1101328"/>
            <a:gd name="connsiteY8" fmla="*/ 773906 h 803672"/>
            <a:gd name="connsiteX9" fmla="*/ 1101328 w 1101328"/>
            <a:gd name="connsiteY9" fmla="*/ 720328 h 803672"/>
            <a:gd name="connsiteX10" fmla="*/ 756047 w 1101328"/>
            <a:gd name="connsiteY10" fmla="*/ 0 h 803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101328" h="803672">
              <a:moveTo>
                <a:pt x="756047" y="0"/>
              </a:moveTo>
              <a:lnTo>
                <a:pt x="0" y="232172"/>
              </a:lnTo>
              <a:lnTo>
                <a:pt x="101203" y="434578"/>
              </a:lnTo>
              <a:lnTo>
                <a:pt x="232172" y="601266"/>
              </a:lnTo>
              <a:lnTo>
                <a:pt x="351234" y="678656"/>
              </a:lnTo>
              <a:lnTo>
                <a:pt x="446484" y="726281"/>
              </a:lnTo>
              <a:lnTo>
                <a:pt x="601265" y="785813"/>
              </a:lnTo>
              <a:lnTo>
                <a:pt x="797719" y="803672"/>
              </a:lnTo>
              <a:lnTo>
                <a:pt x="958453" y="773906"/>
              </a:lnTo>
              <a:lnTo>
                <a:pt x="1101328" y="720328"/>
              </a:lnTo>
              <a:lnTo>
                <a:pt x="756047" y="0"/>
              </a:lnTo>
              <a:close/>
            </a:path>
          </a:pathLst>
        </a:custGeom>
        <a:noFill/>
        <a:ln w="317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601265</xdr:colOff>
      <xdr:row>62</xdr:row>
      <xdr:rowOff>11906</xdr:rowOff>
    </xdr:from>
    <xdr:to>
      <xdr:col>3</xdr:col>
      <xdr:colOff>315515</xdr:colOff>
      <xdr:row>69</xdr:row>
      <xdr:rowOff>17859</xdr:rowOff>
    </xdr:to>
    <xdr:sp macro="" textlink="">
      <xdr:nvSpPr>
        <xdr:cNvPr id="6" name="フリーフォーム 5"/>
        <xdr:cNvSpPr/>
      </xdr:nvSpPr>
      <xdr:spPr>
        <a:xfrm>
          <a:off x="2113359" y="10739437"/>
          <a:ext cx="750094" cy="1214438"/>
        </a:xfrm>
        <a:custGeom>
          <a:avLst/>
          <a:gdLst>
            <a:gd name="connsiteX0" fmla="*/ 0 w 750094"/>
            <a:gd name="connsiteY0" fmla="*/ 458391 h 1214438"/>
            <a:gd name="connsiteX1" fmla="*/ 130969 w 750094"/>
            <a:gd name="connsiteY1" fmla="*/ 1214438 h 1214438"/>
            <a:gd name="connsiteX2" fmla="*/ 333375 w 750094"/>
            <a:gd name="connsiteY2" fmla="*/ 1160860 h 1214438"/>
            <a:gd name="connsiteX3" fmla="*/ 511969 w 750094"/>
            <a:gd name="connsiteY3" fmla="*/ 1006079 h 1214438"/>
            <a:gd name="connsiteX4" fmla="*/ 648891 w 750094"/>
            <a:gd name="connsiteY4" fmla="*/ 815579 h 1214438"/>
            <a:gd name="connsiteX5" fmla="*/ 750094 w 750094"/>
            <a:gd name="connsiteY5" fmla="*/ 553641 h 1214438"/>
            <a:gd name="connsiteX6" fmla="*/ 726282 w 750094"/>
            <a:gd name="connsiteY6" fmla="*/ 351235 h 1214438"/>
            <a:gd name="connsiteX7" fmla="*/ 666750 w 750094"/>
            <a:gd name="connsiteY7" fmla="*/ 142875 h 1214438"/>
            <a:gd name="connsiteX8" fmla="*/ 565547 w 750094"/>
            <a:gd name="connsiteY8" fmla="*/ 0 h 1214438"/>
            <a:gd name="connsiteX9" fmla="*/ 0 w 750094"/>
            <a:gd name="connsiteY9" fmla="*/ 458391 h 12144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50094" h="1214438">
              <a:moveTo>
                <a:pt x="0" y="458391"/>
              </a:moveTo>
              <a:lnTo>
                <a:pt x="130969" y="1214438"/>
              </a:lnTo>
              <a:lnTo>
                <a:pt x="333375" y="1160860"/>
              </a:lnTo>
              <a:lnTo>
                <a:pt x="511969" y="1006079"/>
              </a:lnTo>
              <a:lnTo>
                <a:pt x="648891" y="815579"/>
              </a:lnTo>
              <a:lnTo>
                <a:pt x="750094" y="553641"/>
              </a:lnTo>
              <a:lnTo>
                <a:pt x="726282" y="351235"/>
              </a:lnTo>
              <a:lnTo>
                <a:pt x="666750" y="142875"/>
              </a:lnTo>
              <a:lnTo>
                <a:pt x="565547" y="0"/>
              </a:lnTo>
              <a:lnTo>
                <a:pt x="0" y="458391"/>
              </a:lnTo>
              <a:close/>
            </a:path>
          </a:pathLst>
        </a:custGeom>
        <a:noFill/>
        <a:ln w="317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507846</xdr:colOff>
      <xdr:row>56</xdr:row>
      <xdr:rowOff>21977</xdr:rowOff>
    </xdr:from>
    <xdr:to>
      <xdr:col>8</xdr:col>
      <xdr:colOff>996460</xdr:colOff>
      <xdr:row>70</xdr:row>
      <xdr:rowOff>14652</xdr:rowOff>
    </xdr:to>
    <xdr:sp macro="" textlink="">
      <xdr:nvSpPr>
        <xdr:cNvPr id="7" name="テキスト ボックス 6"/>
        <xdr:cNvSpPr txBox="1"/>
      </xdr:nvSpPr>
      <xdr:spPr>
        <a:xfrm>
          <a:off x="4105365" y="9517669"/>
          <a:ext cx="4650307" cy="2351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a:p>
        <a:p>
          <a:r>
            <a:rPr kumimoji="1" lang="ja-JP" altLang="en-US" sz="1000"/>
            <a:t>　</a:t>
          </a:r>
          <a:r>
            <a:rPr kumimoji="1" lang="ja-JP" altLang="en-US" sz="900">
              <a:latin typeface="+mn-ea"/>
              <a:ea typeface="+mn-ea"/>
            </a:rPr>
            <a:t>地域農産物の販売額の増加に向けて、これまで出荷の少なかった七会地区・常北地区の出荷を促す等の取組を始めることを前提に都市農山漁村交流活性化機構の調査・報告データ（</a:t>
          </a:r>
          <a:r>
            <a:rPr kumimoji="1" lang="en-US" altLang="ja-JP" sz="900">
              <a:latin typeface="+mn-ea"/>
              <a:ea typeface="+mn-ea"/>
            </a:rPr>
            <a:t>p53</a:t>
          </a:r>
          <a:r>
            <a:rPr kumimoji="1" lang="ja-JP" altLang="en-US" sz="900">
              <a:latin typeface="+mn-ea"/>
              <a:ea typeface="+mn-ea"/>
            </a:rPr>
            <a:t>）を参考に、直売所の売上に占める農産物（野菜・果実）の割合から推計した。</a:t>
          </a:r>
        </a:p>
        <a:p>
          <a:r>
            <a:rPr kumimoji="1" lang="ja-JP" altLang="en-US" sz="900">
              <a:latin typeface="+mn-ea"/>
              <a:ea typeface="+mn-ea"/>
            </a:rPr>
            <a:t>　野菜の割合のボリュームゾーンは</a:t>
          </a:r>
          <a:r>
            <a:rPr kumimoji="1" lang="en-US" altLang="ja-JP" sz="900">
              <a:latin typeface="+mn-ea"/>
              <a:ea typeface="+mn-ea"/>
            </a:rPr>
            <a:t>30</a:t>
          </a:r>
          <a:r>
            <a:rPr kumimoji="1" lang="ja-JP" altLang="en-US" sz="900">
              <a:latin typeface="+mn-ea"/>
              <a:ea typeface="+mn-ea"/>
            </a:rPr>
            <a:t>～</a:t>
          </a:r>
          <a:r>
            <a:rPr kumimoji="1" lang="en-US" altLang="ja-JP" sz="900">
              <a:latin typeface="+mn-ea"/>
              <a:ea typeface="+mn-ea"/>
            </a:rPr>
            <a:t>50</a:t>
          </a:r>
          <a:r>
            <a:rPr kumimoji="1" lang="ja-JP" altLang="en-US" sz="900">
              <a:latin typeface="+mn-ea"/>
              <a:ea typeface="+mn-ea"/>
            </a:rPr>
            <a:t>％未満のため、</a:t>
          </a:r>
          <a:r>
            <a:rPr kumimoji="1" lang="en-US" altLang="ja-JP" sz="900">
              <a:latin typeface="+mn-ea"/>
              <a:ea typeface="+mn-ea"/>
            </a:rPr>
            <a:t>40</a:t>
          </a:r>
          <a:r>
            <a:rPr kumimoji="1" lang="ja-JP" altLang="en-US" sz="900">
              <a:latin typeface="+mn-ea"/>
              <a:ea typeface="+mn-ea"/>
            </a:rPr>
            <a:t>％と仮定し果実のボリュームゾーンは</a:t>
          </a:r>
          <a:r>
            <a:rPr kumimoji="1" lang="en-US" altLang="ja-JP" sz="900">
              <a:latin typeface="+mn-ea"/>
              <a:ea typeface="+mn-ea"/>
            </a:rPr>
            <a:t>10</a:t>
          </a:r>
          <a:r>
            <a:rPr kumimoji="1" lang="ja-JP" altLang="en-US" sz="900">
              <a:latin typeface="+mn-ea"/>
              <a:ea typeface="+mn-ea"/>
            </a:rPr>
            <a:t>～</a:t>
          </a:r>
          <a:r>
            <a:rPr kumimoji="1" lang="en-US" altLang="ja-JP" sz="900">
              <a:latin typeface="+mn-ea"/>
              <a:ea typeface="+mn-ea"/>
            </a:rPr>
            <a:t>30</a:t>
          </a:r>
          <a:r>
            <a:rPr kumimoji="1" lang="ja-JP" altLang="en-US" sz="900">
              <a:latin typeface="+mn-ea"/>
              <a:ea typeface="+mn-ea"/>
            </a:rPr>
            <a:t>％未満のため</a:t>
          </a:r>
          <a:r>
            <a:rPr kumimoji="1" lang="en-US" altLang="ja-JP" sz="900">
              <a:latin typeface="+mn-ea"/>
              <a:ea typeface="+mn-ea"/>
            </a:rPr>
            <a:t>20</a:t>
          </a:r>
          <a:r>
            <a:rPr kumimoji="1" lang="ja-JP" altLang="en-US" sz="900">
              <a:latin typeface="+mn-ea"/>
              <a:ea typeface="+mn-ea"/>
            </a:rPr>
            <a:t>％と仮定。</a:t>
          </a:r>
        </a:p>
        <a:p>
          <a:r>
            <a:rPr kumimoji="1" lang="ja-JP" altLang="en-US" sz="900">
              <a:latin typeface="+mn-ea"/>
              <a:ea typeface="+mn-ea"/>
            </a:rPr>
            <a:t>　　→農産物等直売額は、</a:t>
          </a:r>
          <a:r>
            <a:rPr kumimoji="1" lang="en-US" altLang="ja-JP" sz="900">
              <a:latin typeface="+mn-ea"/>
              <a:ea typeface="+mn-ea"/>
            </a:rPr>
            <a:t>60</a:t>
          </a:r>
          <a:r>
            <a:rPr kumimoji="1" lang="ja-JP" altLang="en-US" sz="900">
              <a:latin typeface="+mn-ea"/>
              <a:ea typeface="+mn-ea"/>
            </a:rPr>
            <a:t>％（野菜＋果実）となる。</a:t>
          </a:r>
        </a:p>
        <a:p>
          <a:r>
            <a:rPr kumimoji="1" lang="ja-JP" altLang="en-US" sz="900">
              <a:latin typeface="+mn-ea"/>
              <a:ea typeface="+mn-ea"/>
            </a:rPr>
            <a:t>　本施設は道の駅であり、一般的な直売所と比較して多様な商品を販売していることから、直売コーナーの売上目標の</a:t>
          </a:r>
          <a:r>
            <a:rPr kumimoji="1" lang="en-US" altLang="ja-JP" sz="900">
              <a:latin typeface="+mn-ea"/>
              <a:ea typeface="+mn-ea"/>
            </a:rPr>
            <a:t>50</a:t>
          </a:r>
          <a:r>
            <a:rPr kumimoji="1" lang="ja-JP" altLang="en-US" sz="900">
              <a:latin typeface="+mn-ea"/>
              <a:ea typeface="+mn-ea"/>
            </a:rPr>
            <a:t>％が農産物等直売額となると設定した。</a:t>
          </a:r>
        </a:p>
        <a:p>
          <a:r>
            <a:rPr kumimoji="1" lang="ja-JP" altLang="en-US" sz="900">
              <a:latin typeface="+mn-ea"/>
              <a:ea typeface="+mn-ea"/>
            </a:rPr>
            <a:t>　開業３年目の作付け依頼により、開業４年目に</a:t>
          </a:r>
          <a:r>
            <a:rPr kumimoji="1" lang="en-US" altLang="ja-JP" sz="900">
              <a:latin typeface="+mn-ea"/>
              <a:ea typeface="+mn-ea"/>
            </a:rPr>
            <a:t>50</a:t>
          </a:r>
          <a:r>
            <a:rPr kumimoji="1" lang="ja-JP" altLang="en-US" sz="900">
              <a:latin typeface="+mn-ea"/>
              <a:ea typeface="+mn-ea"/>
            </a:rPr>
            <a:t>％を目標とすることから開業３年目は</a:t>
          </a:r>
          <a:r>
            <a:rPr kumimoji="1" lang="en-US" altLang="ja-JP" sz="900">
              <a:latin typeface="+mn-ea"/>
              <a:ea typeface="+mn-ea"/>
            </a:rPr>
            <a:t>48</a:t>
          </a:r>
          <a:r>
            <a:rPr kumimoji="1" lang="ja-JP" altLang="en-US" sz="900">
              <a:latin typeface="+mn-ea"/>
              <a:ea typeface="+mn-ea"/>
            </a:rPr>
            <a:t>％、開業２年目は</a:t>
          </a:r>
          <a:r>
            <a:rPr kumimoji="1" lang="en-US" altLang="ja-JP" sz="900">
              <a:latin typeface="+mn-ea"/>
              <a:ea typeface="+mn-ea"/>
            </a:rPr>
            <a:t>46</a:t>
          </a:r>
          <a:r>
            <a:rPr kumimoji="1" lang="ja-JP" altLang="en-US" sz="900">
              <a:latin typeface="+mn-ea"/>
              <a:ea typeface="+mn-ea"/>
            </a:rPr>
            <a:t>％、開業１年目は</a:t>
          </a:r>
          <a:r>
            <a:rPr kumimoji="1" lang="en-US" altLang="ja-JP" sz="900">
              <a:latin typeface="+mn-ea"/>
              <a:ea typeface="+mn-ea"/>
            </a:rPr>
            <a:t>44</a:t>
          </a:r>
          <a:r>
            <a:rPr kumimoji="1" lang="ja-JP" altLang="en-US" sz="900">
              <a:latin typeface="+mn-ea"/>
              <a:ea typeface="+mn-ea"/>
            </a:rPr>
            <a:t>％と設定した。</a:t>
          </a:r>
        </a:p>
        <a:p>
          <a:r>
            <a:rPr kumimoji="1" lang="ja-JP" altLang="en-US" sz="900">
              <a:latin typeface="+mn-ea"/>
              <a:ea typeface="+mn-ea"/>
            </a:rPr>
            <a:t>　なお、開業年に向けて、来年度より町内生産者に丁寧に説明し作付量増加に向けた取組を計画している。</a:t>
          </a:r>
        </a:p>
        <a:p>
          <a:r>
            <a:rPr kumimoji="1" lang="ja-JP" altLang="en-US" sz="900"/>
            <a:t> </a:t>
          </a:r>
        </a:p>
        <a:p>
          <a:endParaRPr kumimoji="1" lang="ja-JP" altLang="en-US" sz="1000"/>
        </a:p>
      </xdr:txBody>
    </xdr:sp>
    <xdr:clientData/>
  </xdr:twoCellAnchor>
  <xdr:twoCellAnchor>
    <xdr:from>
      <xdr:col>4</xdr:col>
      <xdr:colOff>500520</xdr:colOff>
      <xdr:row>40</xdr:row>
      <xdr:rowOff>7324</xdr:rowOff>
    </xdr:from>
    <xdr:to>
      <xdr:col>8</xdr:col>
      <xdr:colOff>989134</xdr:colOff>
      <xdr:row>55</xdr:row>
      <xdr:rowOff>7327</xdr:rowOff>
    </xdr:to>
    <xdr:sp macro="" textlink="">
      <xdr:nvSpPr>
        <xdr:cNvPr id="8" name="テキスト ボックス 7"/>
        <xdr:cNvSpPr txBox="1"/>
      </xdr:nvSpPr>
      <xdr:spPr>
        <a:xfrm>
          <a:off x="4098039" y="6806709"/>
          <a:ext cx="4650307" cy="25277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①直売コーナーの売上高</a:t>
          </a:r>
          <a:r>
            <a:rPr kumimoji="1" lang="en-US" altLang="ja-JP" sz="900"/>
            <a:t>520,000</a:t>
          </a:r>
          <a:r>
            <a:rPr kumimoji="1" lang="ja-JP" altLang="en-US" sz="900"/>
            <a:t>千円の根拠</a:t>
          </a:r>
          <a:br>
            <a:rPr kumimoji="1" lang="ja-JP" altLang="en-US" sz="900"/>
          </a:br>
          <a:r>
            <a:rPr kumimoji="1" lang="ja-JP" altLang="en-US" sz="900"/>
            <a:t>＜道の駅全体と物販と飲食の目標売上高の設定＞</a:t>
          </a:r>
          <a:br>
            <a:rPr kumimoji="1" lang="ja-JP" altLang="en-US" sz="900"/>
          </a:br>
          <a:r>
            <a:rPr kumimoji="1" lang="ja-JP" altLang="en-US" sz="900"/>
            <a:t>近隣の道の駅６駅の道の駅全体の売上高、機能別の売上高、施設面積、レジ通過者数、客単価を調査し、３つの売上推計の平均値（端数調整を実施）を採用した。</a:t>
          </a:r>
          <a:br>
            <a:rPr kumimoji="1" lang="ja-JP" altLang="en-US" sz="900"/>
          </a:br>
          <a:r>
            <a:rPr kumimoji="1" lang="ja-JP" altLang="en-US" sz="900"/>
            <a:t>　設定①：特に近い道の駅３駅の売上高の平均値を採用し、売上高にしめる機能別の売上高の割合から物販と飲食の売上高を推計した。</a:t>
          </a:r>
          <a:br>
            <a:rPr kumimoji="1" lang="ja-JP" altLang="en-US" sz="900"/>
          </a:br>
          <a:r>
            <a:rPr kumimoji="1" lang="ja-JP" altLang="en-US" sz="900"/>
            <a:t>　設定②：事例調査した道の駅６駅を対象に、各機能別の売上高の平均値から機能別に売上高を推計した。</a:t>
          </a:r>
          <a:br>
            <a:rPr kumimoji="1" lang="ja-JP" altLang="en-US" sz="900"/>
          </a:br>
          <a:r>
            <a:rPr kumimoji="1" lang="ja-JP" altLang="en-US" sz="900"/>
            <a:t>　設定③：事例調査した道の駅６駅を対象に、機能別に売上高の平米単価を算出し、平米単価から売上高を推計した。</a:t>
          </a:r>
          <a:br>
            <a:rPr kumimoji="1" lang="ja-JP" altLang="en-US" sz="900"/>
          </a:br>
          <a:r>
            <a:rPr kumimoji="1" lang="ja-JP" altLang="en-US" sz="900"/>
            <a:t>＜物販の売場・パン加工室・和菓子加工室の目標売上高の設定＞</a:t>
          </a:r>
          <a:br>
            <a:rPr kumimoji="1" lang="ja-JP" altLang="en-US" sz="900"/>
          </a:br>
          <a:r>
            <a:rPr kumimoji="1" lang="ja-JP" altLang="en-US" sz="900"/>
            <a:t>事例調査した道の駅６駅の物販の売上高の平均は、</a:t>
          </a:r>
          <a:r>
            <a:rPr kumimoji="1" lang="en-US" altLang="ja-JP" sz="900"/>
            <a:t>638,000</a:t>
          </a:r>
          <a:r>
            <a:rPr kumimoji="1" lang="ja-JP" altLang="en-US" sz="900"/>
            <a:t>千円であった。</a:t>
          </a:r>
          <a:br>
            <a:rPr kumimoji="1" lang="ja-JP" altLang="en-US" sz="900"/>
          </a:br>
          <a:r>
            <a:rPr kumimoji="1" lang="ja-JP" altLang="en-US" sz="900"/>
            <a:t>①で設定した物販の目標売上高は</a:t>
          </a:r>
          <a:r>
            <a:rPr kumimoji="1" lang="en-US" altLang="ja-JP" sz="900"/>
            <a:t>600,000</a:t>
          </a:r>
          <a:r>
            <a:rPr kumimoji="1" lang="ja-JP" altLang="en-US" sz="900"/>
            <a:t>千円であるため。</a:t>
          </a:r>
          <a:r>
            <a:rPr kumimoji="1" lang="en-US" altLang="ja-JP" sz="900"/>
            <a:t>560,000</a:t>
          </a:r>
          <a:r>
            <a:rPr kumimoji="1" lang="ja-JP" altLang="en-US" sz="900"/>
            <a:t>千円</a:t>
          </a:r>
          <a:r>
            <a:rPr kumimoji="1" lang="en-US" altLang="ja-JP" sz="900"/>
            <a:t>×(600,000</a:t>
          </a:r>
          <a:r>
            <a:rPr kumimoji="1" lang="ja-JP" altLang="en-US" sz="900"/>
            <a:t>千円</a:t>
          </a:r>
          <a:r>
            <a:rPr kumimoji="1" lang="en-US" altLang="ja-JP" sz="900"/>
            <a:t>÷638,000</a:t>
          </a:r>
          <a:r>
            <a:rPr kumimoji="1" lang="ja-JP" altLang="en-US" sz="900"/>
            <a:t>千円</a:t>
          </a:r>
          <a:r>
            <a:rPr kumimoji="1" lang="en-US" altLang="ja-JP" sz="900"/>
            <a:t>)</a:t>
          </a:r>
          <a:r>
            <a:rPr kumimoji="1" lang="ja-JP" altLang="en-US" sz="900"/>
            <a:t>＝</a:t>
          </a:r>
          <a:r>
            <a:rPr kumimoji="1" lang="en-US" altLang="ja-JP" sz="900"/>
            <a:t>520,000</a:t>
          </a:r>
          <a:r>
            <a:rPr kumimoji="1" lang="ja-JP" altLang="en-US" sz="900"/>
            <a:t>千円（端数調整を実施）となるため</a:t>
          </a:r>
          <a:br>
            <a:rPr kumimoji="1" lang="ja-JP" altLang="en-US" sz="900"/>
          </a:br>
          <a:r>
            <a:rPr kumimoji="1" lang="ja-JP" altLang="en-US" sz="900"/>
            <a:t>売場の目標売上高を</a:t>
          </a:r>
          <a:r>
            <a:rPr kumimoji="1" lang="en-US" altLang="ja-JP" sz="900"/>
            <a:t>520,000</a:t>
          </a:r>
          <a:r>
            <a:rPr kumimoji="1" lang="ja-JP" altLang="en-US" sz="900"/>
            <a:t>千円に設定した。</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73</xdr:row>
      <xdr:rowOff>47625</xdr:rowOff>
    </xdr:from>
    <xdr:to>
      <xdr:col>4</xdr:col>
      <xdr:colOff>467182</xdr:colOff>
      <xdr:row>97</xdr:row>
      <xdr:rowOff>102221</xdr:rowOff>
    </xdr:to>
    <xdr:pic>
      <xdr:nvPicPr>
        <xdr:cNvPr id="2" name="図 1">
          <a:extLst>
            <a:ext uri="{FF2B5EF4-FFF2-40B4-BE49-F238E27FC236}">
              <a16:creationId xmlns:a16="http://schemas.microsoft.com/office/drawing/2014/main" xmlns="" id="{C2493E75-07B9-9A3D-5A96-8A16EF7B11C3}"/>
            </a:ext>
          </a:extLst>
        </xdr:cNvPr>
        <xdr:cNvPicPr>
          <a:picLocks noChangeAspect="1"/>
        </xdr:cNvPicPr>
      </xdr:nvPicPr>
      <xdr:blipFill rotWithShape="1">
        <a:blip xmlns:r="http://schemas.openxmlformats.org/officeDocument/2006/relationships" r:embed="rId1"/>
        <a:srcRect t="5512"/>
        <a:stretch/>
      </xdr:blipFill>
      <xdr:spPr>
        <a:xfrm>
          <a:off x="714375" y="11096625"/>
          <a:ext cx="3277057" cy="41693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1</xdr:row>
      <xdr:rowOff>0</xdr:rowOff>
    </xdr:to>
    <xdr:sp macro="" textlink="">
      <xdr:nvSpPr>
        <xdr:cNvPr id="2" name="AutoShape 1">
          <a:extLst>
            <a:ext uri="{FF2B5EF4-FFF2-40B4-BE49-F238E27FC236}">
              <a16:creationId xmlns="" xmlns:a16="http://schemas.microsoft.com/office/drawing/2014/main" id="{00000000-0008-0000-0300-000002000000}"/>
            </a:ext>
          </a:extLst>
        </xdr:cNvPr>
        <xdr:cNvSpPr>
          <a:spLocks noChangeArrowheads="1"/>
        </xdr:cNvSpPr>
      </xdr:nvSpPr>
      <xdr:spPr bwMode="auto">
        <a:xfrm>
          <a:off x="1812607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3" name="AutoShape 2">
          <a:extLst>
            <a:ext uri="{FF2B5EF4-FFF2-40B4-BE49-F238E27FC236}">
              <a16:creationId xmlns="" xmlns:a16="http://schemas.microsoft.com/office/drawing/2014/main" id="{00000000-0008-0000-0300-000003000000}"/>
            </a:ext>
          </a:extLst>
        </xdr:cNvPr>
        <xdr:cNvSpPr>
          <a:spLocks noChangeArrowheads="1"/>
        </xdr:cNvSpPr>
      </xdr:nvSpPr>
      <xdr:spPr bwMode="auto">
        <a:xfrm>
          <a:off x="1812607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H25"/>
  <sheetViews>
    <sheetView tabSelected="1" view="pageBreakPreview" zoomScale="70" zoomScaleNormal="85" zoomScaleSheetLayoutView="70" workbookViewId="0">
      <selection activeCell="E14" sqref="E14"/>
    </sheetView>
  </sheetViews>
  <sheetFormatPr defaultColWidth="9" defaultRowHeight="14.25"/>
  <cols>
    <col min="1" max="2" width="1.625" style="21" customWidth="1"/>
    <col min="3" max="3" width="15.625" style="21" customWidth="1"/>
    <col min="4" max="7" width="37.375" style="21" customWidth="1"/>
    <col min="8" max="8" width="15.625" style="21" customWidth="1"/>
    <col min="9" max="9" width="1.625" style="21" customWidth="1"/>
    <col min="10" max="16384" width="9" style="21"/>
  </cols>
  <sheetData>
    <row r="3" spans="3:8" ht="36.950000000000003" customHeight="1">
      <c r="C3" s="107" t="s">
        <v>0</v>
      </c>
      <c r="D3" s="22"/>
      <c r="E3" s="22"/>
      <c r="F3" s="22"/>
      <c r="G3" s="22"/>
      <c r="H3" s="23"/>
    </row>
    <row r="4" spans="3:8" ht="36.950000000000003" customHeight="1">
      <c r="C4" s="24"/>
      <c r="H4" s="25"/>
    </row>
    <row r="5" spans="3:8" ht="36.950000000000003" customHeight="1">
      <c r="C5" s="24"/>
      <c r="H5" s="25"/>
    </row>
    <row r="6" spans="3:8" ht="36.950000000000003" customHeight="1">
      <c r="C6" s="24"/>
      <c r="H6" s="25"/>
    </row>
    <row r="7" spans="3:8" ht="36.950000000000003" customHeight="1">
      <c r="C7" s="449" t="s">
        <v>385</v>
      </c>
      <c r="D7" s="450"/>
      <c r="E7" s="450"/>
      <c r="F7" s="450"/>
      <c r="G7" s="450"/>
      <c r="H7" s="451"/>
    </row>
    <row r="8" spans="3:8" ht="36.950000000000003" customHeight="1">
      <c r="C8" s="24"/>
      <c r="H8" s="25"/>
    </row>
    <row r="9" spans="3:8" ht="36.950000000000003" customHeight="1">
      <c r="C9" s="24"/>
      <c r="H9" s="25"/>
    </row>
    <row r="10" spans="3:8" ht="36.950000000000003" customHeight="1">
      <c r="C10" s="24"/>
      <c r="H10" s="25"/>
    </row>
    <row r="11" spans="3:8" ht="36.950000000000003" customHeight="1">
      <c r="C11" s="24"/>
      <c r="E11" s="54" t="s">
        <v>1</v>
      </c>
      <c r="F11" s="54" t="s">
        <v>2</v>
      </c>
      <c r="G11" s="348"/>
      <c r="H11" s="26"/>
    </row>
    <row r="12" spans="3:8" ht="36.950000000000003" customHeight="1">
      <c r="C12" s="24"/>
      <c r="E12" s="405" t="s" ph="1">
        <v>390</v>
      </c>
      <c r="F12" s="405" t="s">
        <v>352</v>
      </c>
      <c r="G12" s="348"/>
      <c r="H12" s="26"/>
    </row>
    <row r="13" spans="3:8" ht="36.950000000000003" customHeight="1">
      <c r="C13" s="24"/>
      <c r="H13" s="25"/>
    </row>
    <row r="14" spans="3:8" ht="36.950000000000003" customHeight="1">
      <c r="C14" s="24"/>
      <c r="H14" s="25"/>
    </row>
    <row r="15" spans="3:8" ht="36.950000000000003" customHeight="1">
      <c r="C15" s="24"/>
      <c r="D15" s="349" t="s">
        <v>3</v>
      </c>
      <c r="H15" s="25"/>
    </row>
    <row r="16" spans="3:8" ht="36.950000000000003" customHeight="1">
      <c r="C16" s="24"/>
      <c r="D16" s="52" t="s">
        <v>4</v>
      </c>
      <c r="E16" s="52" t="s">
        <v>5</v>
      </c>
      <c r="F16" s="52" t="s">
        <v>6</v>
      </c>
      <c r="G16" s="53" t="s">
        <v>7</v>
      </c>
      <c r="H16" s="25"/>
    </row>
    <row r="17" spans="3:8" ht="36.950000000000003" customHeight="1">
      <c r="C17" s="24"/>
      <c r="D17" s="406" t="s">
        <v>277</v>
      </c>
      <c r="E17" s="406" t="s">
        <v>278</v>
      </c>
      <c r="F17" s="406" t="s">
        <v>279</v>
      </c>
      <c r="G17" s="407" t="s">
        <v>280</v>
      </c>
      <c r="H17" s="25"/>
    </row>
    <row r="18" spans="3:8" ht="36.950000000000003" customHeight="1">
      <c r="C18" s="27"/>
      <c r="D18" s="28"/>
      <c r="E18" s="28"/>
      <c r="F18" s="28"/>
      <c r="G18" s="28"/>
      <c r="H18" s="29"/>
    </row>
    <row r="19" spans="3:8" ht="20.100000000000001" customHeight="1"/>
    <row r="20" spans="3:8" ht="20.100000000000001" customHeight="1">
      <c r="C20" s="21" t="s">
        <v>8</v>
      </c>
    </row>
    <row r="21" spans="3:8" ht="20.100000000000001" customHeight="1">
      <c r="C21" s="21" t="s">
        <v>9</v>
      </c>
      <c r="D21" s="21" t="s">
        <v>10</v>
      </c>
    </row>
    <row r="22" spans="3:8" ht="20.100000000000001" customHeight="1">
      <c r="D22" s="21" t="s">
        <v>11</v>
      </c>
    </row>
    <row r="23" spans="3:8" ht="20.100000000000001" customHeight="1">
      <c r="C23" s="21" t="s">
        <v>12</v>
      </c>
      <c r="D23" s="21" t="s">
        <v>13</v>
      </c>
    </row>
    <row r="24" spans="3:8" ht="20.100000000000001" customHeight="1">
      <c r="C24" s="21" t="s">
        <v>14</v>
      </c>
      <c r="D24" s="21" t="s">
        <v>15</v>
      </c>
    </row>
    <row r="25" spans="3:8" ht="20.100000000000001" customHeight="1">
      <c r="C25" s="21" t="s">
        <v>7</v>
      </c>
      <c r="D25" s="21" t="s">
        <v>16</v>
      </c>
    </row>
  </sheetData>
  <mergeCells count="1">
    <mergeCell ref="C7:H7"/>
  </mergeCells>
  <phoneticPr fontId="4"/>
  <printOptions horizontalCentered="1" verticalCentered="1"/>
  <pageMargins left="0.59055118110236227" right="0.59055118110236227" top="0.59055118110236227" bottom="0.59055118110236227" header="0.39370078740157483" footer="0.39370078740157483"/>
  <pageSetup paperSize="9" scale="7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CB28"/>
  <sheetViews>
    <sheetView view="pageBreakPreview" zoomScale="90" zoomScaleNormal="40" zoomScaleSheetLayoutView="90" workbookViewId="0">
      <selection activeCell="BA11" sqref="BA11"/>
    </sheetView>
  </sheetViews>
  <sheetFormatPr defaultColWidth="9" defaultRowHeight="13.5"/>
  <cols>
    <col min="1" max="2" width="1.625" style="115" customWidth="1"/>
    <col min="3" max="3" width="9" style="115"/>
    <col min="4" max="4" width="12.875" style="115" customWidth="1"/>
    <col min="5" max="5" width="14.375" style="115" customWidth="1"/>
    <col min="6" max="6" width="8.5" style="116" customWidth="1"/>
    <col min="7" max="7" width="5.75" style="116" customWidth="1"/>
    <col min="8" max="8" width="8.5" style="116" customWidth="1"/>
    <col min="9" max="9" width="11.625" style="116" customWidth="1"/>
    <col min="10" max="10" width="12.625" style="115" customWidth="1"/>
    <col min="11" max="11" width="24.25" style="115" customWidth="1"/>
    <col min="12" max="20" width="5.25" style="115" customWidth="1"/>
    <col min="21" max="21" width="9" style="115"/>
    <col min="22" max="27" width="9.625" style="115" customWidth="1"/>
    <col min="28" max="35" width="11.5" style="115" customWidth="1"/>
    <col min="36" max="36" width="7.875" style="115" customWidth="1"/>
    <col min="37" max="37" width="16.625" style="115" customWidth="1"/>
    <col min="38" max="38" width="10.625" style="115" bestFit="1" customWidth="1"/>
    <col min="39" max="39" width="18.625" style="115" customWidth="1"/>
    <col min="40" max="42" width="4.625" style="115" customWidth="1"/>
    <col min="43" max="46" width="12.625" style="115" customWidth="1"/>
    <col min="47" max="47" width="7.125" style="115" bestFit="1" customWidth="1"/>
    <col min="48" max="51" width="12.625" style="115" customWidth="1"/>
    <col min="52" max="52" width="18.625" style="115" customWidth="1"/>
    <col min="53" max="58" width="12.625" style="115" customWidth="1"/>
    <col min="59" max="59" width="7.125" style="115" bestFit="1" customWidth="1"/>
    <col min="60" max="79" width="12.625" style="115" customWidth="1"/>
    <col min="80" max="80" width="19.125" style="115" customWidth="1"/>
    <col min="81" max="81" width="1.625" style="115" customWidth="1"/>
    <col min="82" max="16384" width="9" style="115"/>
  </cols>
  <sheetData>
    <row r="1" spans="3:80" ht="13.5" customHeight="1"/>
    <row r="3" spans="3:80" ht="25.5" customHeight="1">
      <c r="C3" s="117" t="s">
        <v>387</v>
      </c>
      <c r="F3" s="118"/>
      <c r="G3" s="118"/>
      <c r="H3" s="119"/>
      <c r="I3" s="120"/>
    </row>
    <row r="4" spans="3:80" ht="13.5" customHeight="1" collapsed="1" thickBot="1">
      <c r="J4" s="121"/>
    </row>
    <row r="5" spans="3:80" ht="27" customHeight="1">
      <c r="C5" s="122"/>
      <c r="D5" s="123"/>
      <c r="E5" s="124"/>
      <c r="F5" s="657" t="s">
        <v>208</v>
      </c>
      <c r="G5" s="660" t="s">
        <v>209</v>
      </c>
      <c r="H5" s="125" t="s">
        <v>127</v>
      </c>
      <c r="I5" s="126" t="s">
        <v>129</v>
      </c>
      <c r="J5" s="663" t="s">
        <v>210</v>
      </c>
      <c r="K5" s="666" t="s">
        <v>88</v>
      </c>
      <c r="L5" s="640" t="s">
        <v>133</v>
      </c>
      <c r="M5" s="641"/>
      <c r="N5" s="641"/>
      <c r="O5" s="641"/>
      <c r="P5" s="641"/>
      <c r="Q5" s="641"/>
      <c r="R5" s="641"/>
      <c r="S5" s="641"/>
      <c r="T5" s="642"/>
      <c r="U5" s="646" t="s">
        <v>211</v>
      </c>
      <c r="V5" s="649" t="s">
        <v>137</v>
      </c>
      <c r="W5" s="650"/>
      <c r="X5" s="650"/>
      <c r="Y5" s="650"/>
      <c r="Z5" s="650"/>
      <c r="AA5" s="650"/>
      <c r="AB5" s="650"/>
      <c r="AC5" s="650"/>
      <c r="AD5" s="650"/>
      <c r="AE5" s="650"/>
      <c r="AF5" s="650"/>
      <c r="AG5" s="650"/>
      <c r="AH5" s="650"/>
      <c r="AI5" s="650"/>
      <c r="AJ5" s="650" t="s">
        <v>212</v>
      </c>
      <c r="AK5" s="650"/>
      <c r="AL5" s="650"/>
      <c r="AM5" s="650"/>
      <c r="AN5" s="650"/>
      <c r="AO5" s="650"/>
      <c r="AP5" s="650"/>
      <c r="AQ5" s="650"/>
      <c r="AR5" s="650"/>
      <c r="AS5" s="650"/>
      <c r="AT5" s="650"/>
      <c r="AU5" s="650"/>
      <c r="AV5" s="650"/>
      <c r="AW5" s="651" t="s">
        <v>213</v>
      </c>
      <c r="AX5" s="652"/>
      <c r="AY5" s="653"/>
      <c r="AZ5" s="654" t="s">
        <v>214</v>
      </c>
      <c r="BA5" s="654"/>
      <c r="BB5" s="654"/>
      <c r="BC5" s="654"/>
      <c r="BD5" s="654"/>
      <c r="BE5" s="654"/>
      <c r="BF5" s="654"/>
      <c r="BG5" s="654"/>
      <c r="BH5" s="654"/>
      <c r="BI5" s="654"/>
      <c r="BJ5" s="627" t="s">
        <v>215</v>
      </c>
      <c r="BK5" s="627"/>
      <c r="BL5" s="627"/>
      <c r="BM5" s="628" t="s">
        <v>216</v>
      </c>
      <c r="BN5" s="628"/>
      <c r="BO5" s="629"/>
      <c r="BP5" s="629"/>
      <c r="BQ5" s="629"/>
      <c r="BR5" s="629"/>
      <c r="BS5" s="629"/>
      <c r="BT5" s="629"/>
      <c r="BU5" s="629"/>
      <c r="BV5" s="629"/>
      <c r="BW5" s="629"/>
      <c r="BX5" s="629"/>
      <c r="BY5" s="629"/>
      <c r="BZ5" s="629"/>
      <c r="CA5" s="629"/>
      <c r="CB5" s="630" t="s">
        <v>217</v>
      </c>
    </row>
    <row r="6" spans="3:80" ht="48.6" customHeight="1">
      <c r="C6" s="127"/>
      <c r="D6" s="128"/>
      <c r="E6" s="129"/>
      <c r="F6" s="658"/>
      <c r="G6" s="661"/>
      <c r="H6" s="633" t="s">
        <v>218</v>
      </c>
      <c r="I6" s="636" t="s">
        <v>218</v>
      </c>
      <c r="J6" s="664"/>
      <c r="K6" s="667"/>
      <c r="L6" s="643"/>
      <c r="M6" s="644"/>
      <c r="N6" s="644"/>
      <c r="O6" s="644"/>
      <c r="P6" s="644"/>
      <c r="Q6" s="644"/>
      <c r="R6" s="644"/>
      <c r="S6" s="644"/>
      <c r="T6" s="645"/>
      <c r="U6" s="647"/>
      <c r="V6" s="75" t="s">
        <v>219</v>
      </c>
      <c r="W6" s="9" t="s">
        <v>220</v>
      </c>
      <c r="X6" s="9" t="s">
        <v>221</v>
      </c>
      <c r="Y6" s="9" t="s">
        <v>222</v>
      </c>
      <c r="Z6" s="130" t="s">
        <v>223</v>
      </c>
      <c r="AA6" s="108" t="s">
        <v>224</v>
      </c>
      <c r="AB6" s="9" t="s">
        <v>150</v>
      </c>
      <c r="AC6" s="8" t="s">
        <v>152</v>
      </c>
      <c r="AD6" s="48" t="s">
        <v>154</v>
      </c>
      <c r="AE6" s="131" t="s">
        <v>156</v>
      </c>
      <c r="AF6" s="131" t="s">
        <v>225</v>
      </c>
      <c r="AG6" s="131" t="s">
        <v>160</v>
      </c>
      <c r="AH6" s="131" t="s">
        <v>162</v>
      </c>
      <c r="AI6" s="131" t="s">
        <v>163</v>
      </c>
      <c r="AJ6" s="637" t="s">
        <v>226</v>
      </c>
      <c r="AK6" s="580" t="s">
        <v>167</v>
      </c>
      <c r="AL6" s="577" t="s">
        <v>227</v>
      </c>
      <c r="AM6" s="577" t="s">
        <v>228</v>
      </c>
      <c r="AN6" s="580" t="s">
        <v>229</v>
      </c>
      <c r="AO6" s="581"/>
      <c r="AP6" s="582"/>
      <c r="AQ6" s="589" t="s">
        <v>230</v>
      </c>
      <c r="AR6" s="592" t="s">
        <v>178</v>
      </c>
      <c r="AS6" s="592" t="s">
        <v>231</v>
      </c>
      <c r="AT6" s="577" t="s">
        <v>232</v>
      </c>
      <c r="AU6" s="577" t="s">
        <v>233</v>
      </c>
      <c r="AV6" s="608" t="s">
        <v>234</v>
      </c>
      <c r="AW6" s="611" t="s">
        <v>178</v>
      </c>
      <c r="AX6" s="598" t="s">
        <v>235</v>
      </c>
      <c r="AY6" s="572" t="s">
        <v>236</v>
      </c>
      <c r="AZ6" s="575" t="s">
        <v>237</v>
      </c>
      <c r="BA6" s="614" t="s">
        <v>178</v>
      </c>
      <c r="BB6" s="614" t="s">
        <v>238</v>
      </c>
      <c r="BC6" s="617" t="s">
        <v>232</v>
      </c>
      <c r="BD6" s="620" t="s">
        <v>239</v>
      </c>
      <c r="BE6" s="596" t="s">
        <v>240</v>
      </c>
      <c r="BF6" s="596" t="s">
        <v>241</v>
      </c>
      <c r="BG6" s="596" t="s">
        <v>242</v>
      </c>
      <c r="BH6" s="617" t="s">
        <v>243</v>
      </c>
      <c r="BI6" s="621" t="s">
        <v>244</v>
      </c>
      <c r="BJ6" s="624" t="s">
        <v>178</v>
      </c>
      <c r="BK6" s="601" t="s">
        <v>238</v>
      </c>
      <c r="BL6" s="604" t="s">
        <v>245</v>
      </c>
      <c r="BM6" s="606" t="s">
        <v>246</v>
      </c>
      <c r="BN6" s="607"/>
      <c r="BO6" s="607"/>
      <c r="BP6" s="567" t="s">
        <v>341</v>
      </c>
      <c r="BQ6" s="568"/>
      <c r="BR6" s="568"/>
      <c r="BS6" s="567" t="s">
        <v>342</v>
      </c>
      <c r="BT6" s="568"/>
      <c r="BU6" s="568"/>
      <c r="BV6" s="567" t="s">
        <v>343</v>
      </c>
      <c r="BW6" s="568"/>
      <c r="BX6" s="568"/>
      <c r="BY6" s="567" t="s">
        <v>344</v>
      </c>
      <c r="BZ6" s="568"/>
      <c r="CA6" s="595"/>
      <c r="CB6" s="631"/>
    </row>
    <row r="7" spans="3:80">
      <c r="C7" s="127"/>
      <c r="D7" s="128"/>
      <c r="E7" s="129"/>
      <c r="F7" s="658"/>
      <c r="G7" s="661"/>
      <c r="H7" s="634"/>
      <c r="I7" s="634"/>
      <c r="J7" s="664"/>
      <c r="K7" s="667"/>
      <c r="L7" s="669" t="s">
        <v>247</v>
      </c>
      <c r="M7" s="669" t="s">
        <v>248</v>
      </c>
      <c r="N7" s="669" t="s">
        <v>249</v>
      </c>
      <c r="O7" s="669" t="s">
        <v>250</v>
      </c>
      <c r="P7" s="669" t="s">
        <v>251</v>
      </c>
      <c r="Q7" s="669" t="s">
        <v>252</v>
      </c>
      <c r="R7" s="669" t="s">
        <v>253</v>
      </c>
      <c r="S7" s="671" t="s">
        <v>254</v>
      </c>
      <c r="T7" s="671" t="s">
        <v>255</v>
      </c>
      <c r="U7" s="647"/>
      <c r="V7" s="565" t="s">
        <v>256</v>
      </c>
      <c r="W7" s="547" t="s">
        <v>256</v>
      </c>
      <c r="X7" s="547" t="s">
        <v>256</v>
      </c>
      <c r="Y7" s="547" t="s">
        <v>256</v>
      </c>
      <c r="Z7" s="547" t="s">
        <v>256</v>
      </c>
      <c r="AA7" s="547" t="s">
        <v>256</v>
      </c>
      <c r="AB7" s="547" t="s">
        <v>256</v>
      </c>
      <c r="AC7" s="547" t="s">
        <v>257</v>
      </c>
      <c r="AD7" s="547" t="s">
        <v>258</v>
      </c>
      <c r="AE7" s="547" t="s">
        <v>258</v>
      </c>
      <c r="AF7" s="547" t="s">
        <v>258</v>
      </c>
      <c r="AG7" s="547" t="s">
        <v>258</v>
      </c>
      <c r="AH7" s="547" t="s">
        <v>258</v>
      </c>
      <c r="AI7" s="547" t="s">
        <v>258</v>
      </c>
      <c r="AJ7" s="638"/>
      <c r="AK7" s="590"/>
      <c r="AL7" s="578"/>
      <c r="AM7" s="578"/>
      <c r="AN7" s="583"/>
      <c r="AO7" s="584"/>
      <c r="AP7" s="585"/>
      <c r="AQ7" s="590"/>
      <c r="AR7" s="593"/>
      <c r="AS7" s="593"/>
      <c r="AT7" s="578"/>
      <c r="AU7" s="578"/>
      <c r="AV7" s="609"/>
      <c r="AW7" s="612"/>
      <c r="AX7" s="599"/>
      <c r="AY7" s="573"/>
      <c r="AZ7" s="575"/>
      <c r="BA7" s="615"/>
      <c r="BB7" s="615"/>
      <c r="BC7" s="618"/>
      <c r="BD7" s="596"/>
      <c r="BE7" s="596"/>
      <c r="BF7" s="596"/>
      <c r="BG7" s="596"/>
      <c r="BH7" s="618"/>
      <c r="BI7" s="622"/>
      <c r="BJ7" s="625"/>
      <c r="BK7" s="602"/>
      <c r="BL7" s="604"/>
      <c r="BM7" s="655" t="s">
        <v>178</v>
      </c>
      <c r="BN7" s="569" t="s">
        <v>259</v>
      </c>
      <c r="BO7" s="571" t="s">
        <v>245</v>
      </c>
      <c r="BP7" s="571" t="s">
        <v>178</v>
      </c>
      <c r="BQ7" s="569" t="s">
        <v>259</v>
      </c>
      <c r="BR7" s="571" t="s">
        <v>245</v>
      </c>
      <c r="BS7" s="571" t="s">
        <v>178</v>
      </c>
      <c r="BT7" s="569" t="s">
        <v>259</v>
      </c>
      <c r="BU7" s="571" t="s">
        <v>245</v>
      </c>
      <c r="BV7" s="571" t="s">
        <v>178</v>
      </c>
      <c r="BW7" s="569" t="s">
        <v>259</v>
      </c>
      <c r="BX7" s="571" t="s">
        <v>245</v>
      </c>
      <c r="BY7" s="571" t="s">
        <v>178</v>
      </c>
      <c r="BZ7" s="569" t="s">
        <v>259</v>
      </c>
      <c r="CA7" s="549" t="s">
        <v>245</v>
      </c>
      <c r="CB7" s="631"/>
    </row>
    <row r="8" spans="3:80" ht="43.5" customHeight="1" thickBot="1">
      <c r="C8" s="132"/>
      <c r="D8" s="133"/>
      <c r="E8" s="134"/>
      <c r="F8" s="659"/>
      <c r="G8" s="662"/>
      <c r="H8" s="635"/>
      <c r="I8" s="635"/>
      <c r="J8" s="665"/>
      <c r="K8" s="668"/>
      <c r="L8" s="670"/>
      <c r="M8" s="670"/>
      <c r="N8" s="670"/>
      <c r="O8" s="670"/>
      <c r="P8" s="670"/>
      <c r="Q8" s="670"/>
      <c r="R8" s="670"/>
      <c r="S8" s="672"/>
      <c r="T8" s="672"/>
      <c r="U8" s="648"/>
      <c r="V8" s="566"/>
      <c r="W8" s="548"/>
      <c r="X8" s="548"/>
      <c r="Y8" s="548"/>
      <c r="Z8" s="548"/>
      <c r="AA8" s="548"/>
      <c r="AB8" s="548"/>
      <c r="AC8" s="551"/>
      <c r="AD8" s="548"/>
      <c r="AE8" s="551"/>
      <c r="AF8" s="551"/>
      <c r="AG8" s="551"/>
      <c r="AH8" s="551"/>
      <c r="AI8" s="551"/>
      <c r="AJ8" s="639"/>
      <c r="AK8" s="591"/>
      <c r="AL8" s="579"/>
      <c r="AM8" s="579"/>
      <c r="AN8" s="586"/>
      <c r="AO8" s="587"/>
      <c r="AP8" s="588"/>
      <c r="AQ8" s="591"/>
      <c r="AR8" s="594"/>
      <c r="AS8" s="594"/>
      <c r="AT8" s="579"/>
      <c r="AU8" s="579"/>
      <c r="AV8" s="610"/>
      <c r="AW8" s="613"/>
      <c r="AX8" s="600"/>
      <c r="AY8" s="574"/>
      <c r="AZ8" s="576"/>
      <c r="BA8" s="616"/>
      <c r="BB8" s="616"/>
      <c r="BC8" s="619"/>
      <c r="BD8" s="597"/>
      <c r="BE8" s="597"/>
      <c r="BF8" s="597"/>
      <c r="BG8" s="597"/>
      <c r="BH8" s="619"/>
      <c r="BI8" s="623"/>
      <c r="BJ8" s="626"/>
      <c r="BK8" s="603"/>
      <c r="BL8" s="605"/>
      <c r="BM8" s="656"/>
      <c r="BN8" s="570"/>
      <c r="BO8" s="570"/>
      <c r="BP8" s="570"/>
      <c r="BQ8" s="570"/>
      <c r="BR8" s="570"/>
      <c r="BS8" s="570"/>
      <c r="BT8" s="570"/>
      <c r="BU8" s="570"/>
      <c r="BV8" s="570"/>
      <c r="BW8" s="570"/>
      <c r="BX8" s="570"/>
      <c r="BY8" s="570"/>
      <c r="BZ8" s="570"/>
      <c r="CA8" s="550"/>
      <c r="CB8" s="632"/>
    </row>
    <row r="9" spans="3:80" ht="15" customHeight="1">
      <c r="C9" s="135"/>
      <c r="D9" s="136"/>
      <c r="E9" s="137"/>
      <c r="F9" s="138"/>
      <c r="G9" s="139"/>
      <c r="H9" s="139"/>
      <c r="I9" s="139"/>
      <c r="J9" s="140"/>
      <c r="K9" s="141"/>
      <c r="L9" s="141"/>
      <c r="M9" s="141"/>
      <c r="N9" s="141"/>
      <c r="O9" s="141"/>
      <c r="P9" s="141"/>
      <c r="Q9" s="141"/>
      <c r="R9" s="141"/>
      <c r="S9" s="142"/>
      <c r="T9" s="142"/>
      <c r="U9" s="143"/>
      <c r="V9" s="141"/>
      <c r="W9" s="143"/>
      <c r="X9" s="143"/>
      <c r="Y9" s="143"/>
      <c r="Z9" s="142"/>
      <c r="AA9" s="143"/>
      <c r="AB9" s="143"/>
      <c r="AC9" s="143"/>
      <c r="AD9" s="142"/>
      <c r="AE9" s="142"/>
      <c r="AF9" s="142"/>
      <c r="AG9" s="142"/>
      <c r="AH9" s="142"/>
      <c r="AI9" s="142"/>
      <c r="AJ9" s="144"/>
      <c r="AK9" s="145"/>
      <c r="AL9" s="145"/>
      <c r="AM9" s="148"/>
      <c r="AN9" s="146"/>
      <c r="AO9" s="146"/>
      <c r="AP9" s="147"/>
      <c r="AQ9" s="148"/>
      <c r="AR9" s="148" t="s">
        <v>260</v>
      </c>
      <c r="AS9" s="148" t="s">
        <v>260</v>
      </c>
      <c r="AT9" s="145" t="s">
        <v>260</v>
      </c>
      <c r="AU9" s="145"/>
      <c r="AV9" s="149" t="s">
        <v>260</v>
      </c>
      <c r="AW9" s="144" t="s">
        <v>260</v>
      </c>
      <c r="AX9" s="146" t="s">
        <v>260</v>
      </c>
      <c r="AY9" s="149" t="s">
        <v>260</v>
      </c>
      <c r="AZ9" s="144"/>
      <c r="BA9" s="147" t="s">
        <v>260</v>
      </c>
      <c r="BB9" s="147" t="s">
        <v>260</v>
      </c>
      <c r="BC9" s="147" t="s">
        <v>260</v>
      </c>
      <c r="BD9" s="148" t="s">
        <v>260</v>
      </c>
      <c r="BE9" s="148" t="s">
        <v>260</v>
      </c>
      <c r="BF9" s="148" t="s">
        <v>260</v>
      </c>
      <c r="BG9" s="145" t="s">
        <v>261</v>
      </c>
      <c r="BH9" s="145" t="s">
        <v>260</v>
      </c>
      <c r="BI9" s="149" t="s">
        <v>260</v>
      </c>
      <c r="BJ9" s="144" t="s">
        <v>260</v>
      </c>
      <c r="BK9" s="146" t="s">
        <v>260</v>
      </c>
      <c r="BL9" s="149" t="s">
        <v>260</v>
      </c>
      <c r="BM9" s="144" t="s">
        <v>260</v>
      </c>
      <c r="BN9" s="148" t="s">
        <v>260</v>
      </c>
      <c r="BO9" s="148" t="s">
        <v>260</v>
      </c>
      <c r="BP9" s="148" t="s">
        <v>260</v>
      </c>
      <c r="BQ9" s="148" t="s">
        <v>260</v>
      </c>
      <c r="BR9" s="148" t="s">
        <v>260</v>
      </c>
      <c r="BS9" s="148" t="s">
        <v>260</v>
      </c>
      <c r="BT9" s="148" t="s">
        <v>260</v>
      </c>
      <c r="BU9" s="148" t="s">
        <v>260</v>
      </c>
      <c r="BV9" s="148" t="s">
        <v>260</v>
      </c>
      <c r="BW9" s="148" t="s">
        <v>260</v>
      </c>
      <c r="BX9" s="148" t="s">
        <v>260</v>
      </c>
      <c r="BY9" s="148" t="s">
        <v>260</v>
      </c>
      <c r="BZ9" s="148" t="s">
        <v>260</v>
      </c>
      <c r="CA9" s="149" t="s">
        <v>260</v>
      </c>
      <c r="CB9" s="150"/>
    </row>
    <row r="10" spans="3:80" ht="30" customHeight="1">
      <c r="C10" s="2" t="s">
        <v>262</v>
      </c>
      <c r="D10" s="151"/>
      <c r="E10" s="77"/>
      <c r="F10" s="386" t="s">
        <v>338</v>
      </c>
      <c r="G10" s="152">
        <v>1</v>
      </c>
      <c r="H10" s="153" t="s">
        <v>339</v>
      </c>
      <c r="I10" s="387" t="s">
        <v>336</v>
      </c>
      <c r="J10" s="388" t="s">
        <v>336</v>
      </c>
      <c r="K10" s="389" t="s">
        <v>340</v>
      </c>
      <c r="L10" s="155"/>
      <c r="M10" s="440">
        <v>1</v>
      </c>
      <c r="N10" s="154"/>
      <c r="O10" s="154"/>
      <c r="P10" s="154"/>
      <c r="Q10" s="154"/>
      <c r="R10" s="154"/>
      <c r="S10" s="156"/>
      <c r="T10" s="156"/>
      <c r="U10" s="390" t="s">
        <v>351</v>
      </c>
      <c r="V10" s="154"/>
      <c r="W10" s="155"/>
      <c r="X10" s="155"/>
      <c r="Y10" s="155"/>
      <c r="Z10" s="156"/>
      <c r="AA10" s="155"/>
      <c r="AB10" s="155"/>
      <c r="AC10" s="155"/>
      <c r="AD10" s="156"/>
      <c r="AE10" s="156">
        <v>1</v>
      </c>
      <c r="AF10" s="156"/>
      <c r="AG10" s="156"/>
      <c r="AH10" s="156"/>
      <c r="AI10" s="156"/>
      <c r="AJ10" s="157">
        <v>26</v>
      </c>
      <c r="AK10" s="391" t="s">
        <v>381</v>
      </c>
      <c r="AL10" s="417" t="s">
        <v>350</v>
      </c>
      <c r="AM10" s="445" t="s">
        <v>394</v>
      </c>
      <c r="AN10" s="442" t="s">
        <v>338</v>
      </c>
      <c r="AO10" s="443" t="s">
        <v>263</v>
      </c>
      <c r="AP10" s="444" t="s">
        <v>338</v>
      </c>
      <c r="AQ10" s="436" t="s">
        <v>336</v>
      </c>
      <c r="AR10" s="436">
        <v>197523000</v>
      </c>
      <c r="AS10" s="159">
        <v>103657600</v>
      </c>
      <c r="AT10" s="158">
        <v>51828000</v>
      </c>
      <c r="AU10" s="392" t="s">
        <v>337</v>
      </c>
      <c r="AV10" s="160">
        <v>51828000</v>
      </c>
      <c r="AW10" s="161">
        <v>0</v>
      </c>
      <c r="AX10" s="162">
        <v>0</v>
      </c>
      <c r="AY10" s="163">
        <v>0</v>
      </c>
      <c r="AZ10" s="445" t="s">
        <v>393</v>
      </c>
      <c r="BA10" s="436">
        <v>197523000</v>
      </c>
      <c r="BB10" s="159">
        <v>103657600</v>
      </c>
      <c r="BC10" s="158">
        <v>51828000</v>
      </c>
      <c r="BD10" s="159">
        <v>0</v>
      </c>
      <c r="BE10" s="159">
        <f>+BA10-BC10</f>
        <v>145695000</v>
      </c>
      <c r="BF10" s="159">
        <v>0</v>
      </c>
      <c r="BG10" s="158">
        <v>100</v>
      </c>
      <c r="BH10" s="158">
        <v>51828000</v>
      </c>
      <c r="BI10" s="160">
        <v>0</v>
      </c>
      <c r="BJ10" s="446">
        <f>+BA10</f>
        <v>197523000</v>
      </c>
      <c r="BK10" s="447">
        <f>+BB10</f>
        <v>103657600</v>
      </c>
      <c r="BL10" s="448">
        <f>+BC10</f>
        <v>51828000</v>
      </c>
      <c r="BM10" s="161">
        <v>0</v>
      </c>
      <c r="BN10" s="159">
        <v>0</v>
      </c>
      <c r="BO10" s="159">
        <v>0</v>
      </c>
      <c r="BP10" s="159">
        <v>0</v>
      </c>
      <c r="BQ10" s="159">
        <v>0</v>
      </c>
      <c r="BR10" s="159">
        <v>0</v>
      </c>
      <c r="BS10" s="159">
        <v>0</v>
      </c>
      <c r="BT10" s="159">
        <v>0</v>
      </c>
      <c r="BU10" s="159">
        <v>0</v>
      </c>
      <c r="BV10" s="159">
        <v>0</v>
      </c>
      <c r="BW10" s="159">
        <v>0</v>
      </c>
      <c r="BX10" s="159">
        <v>0</v>
      </c>
      <c r="BY10" s="159">
        <v>0</v>
      </c>
      <c r="BZ10" s="159">
        <v>0</v>
      </c>
      <c r="CA10" s="160">
        <v>0</v>
      </c>
      <c r="CB10" s="164"/>
    </row>
    <row r="11" spans="3:80" ht="30" customHeight="1">
      <c r="C11" s="165"/>
      <c r="D11" s="151"/>
      <c r="E11" s="78"/>
      <c r="F11" s="152"/>
      <c r="G11" s="342"/>
      <c r="H11" s="166"/>
      <c r="I11" s="167"/>
      <c r="J11" s="168"/>
      <c r="K11" s="169"/>
      <c r="L11" s="170"/>
      <c r="M11" s="169"/>
      <c r="N11" s="169"/>
      <c r="O11" s="169"/>
      <c r="P11" s="169"/>
      <c r="Q11" s="169"/>
      <c r="R11" s="169"/>
      <c r="S11" s="171"/>
      <c r="T11" s="171"/>
      <c r="U11" s="174"/>
      <c r="V11" s="173"/>
      <c r="W11" s="174"/>
      <c r="X11" s="174"/>
      <c r="Y11" s="175"/>
      <c r="Z11" s="176"/>
      <c r="AA11" s="175"/>
      <c r="AB11" s="175"/>
      <c r="AC11" s="175"/>
      <c r="AD11" s="176"/>
      <c r="AE11" s="176"/>
      <c r="AF11" s="176"/>
      <c r="AG11" s="176"/>
      <c r="AH11" s="176"/>
      <c r="AI11" s="176"/>
      <c r="AJ11" s="177"/>
      <c r="AK11" s="178"/>
      <c r="AL11" s="171"/>
      <c r="AM11" s="182"/>
      <c r="AN11" s="186"/>
      <c r="AO11" s="179" t="s">
        <v>263</v>
      </c>
      <c r="AP11" s="180"/>
      <c r="AQ11" s="181"/>
      <c r="AR11" s="181"/>
      <c r="AS11" s="182"/>
      <c r="AT11" s="178"/>
      <c r="AU11" s="183"/>
      <c r="AV11" s="184"/>
      <c r="AW11" s="185"/>
      <c r="AX11" s="186"/>
      <c r="AY11" s="184"/>
      <c r="AZ11" s="185"/>
      <c r="BA11" s="182"/>
      <c r="BB11" s="182"/>
      <c r="BC11" s="182"/>
      <c r="BD11" s="182"/>
      <c r="BE11" s="182"/>
      <c r="BF11" s="182"/>
      <c r="BG11" s="178"/>
      <c r="BH11" s="178"/>
      <c r="BI11" s="184"/>
      <c r="BJ11" s="185"/>
      <c r="BK11" s="186"/>
      <c r="BL11" s="184"/>
      <c r="BM11" s="185"/>
      <c r="BN11" s="182"/>
      <c r="BO11" s="182"/>
      <c r="BP11" s="182"/>
      <c r="BQ11" s="182"/>
      <c r="BR11" s="182"/>
      <c r="BS11" s="182"/>
      <c r="BT11" s="182"/>
      <c r="BU11" s="182"/>
      <c r="BV11" s="182"/>
      <c r="BW11" s="182"/>
      <c r="BX11" s="182"/>
      <c r="BY11" s="182"/>
      <c r="BZ11" s="182"/>
      <c r="CA11" s="184"/>
      <c r="CB11" s="187"/>
    </row>
    <row r="12" spans="3:80" ht="30" customHeight="1">
      <c r="C12" s="165"/>
      <c r="D12" s="151"/>
      <c r="E12" s="79"/>
      <c r="F12" s="152"/>
      <c r="G12" s="342"/>
      <c r="H12" s="166"/>
      <c r="I12" s="167"/>
      <c r="J12" s="168"/>
      <c r="K12" s="169"/>
      <c r="L12" s="170"/>
      <c r="M12" s="169"/>
      <c r="N12" s="169"/>
      <c r="O12" s="169"/>
      <c r="P12" s="169"/>
      <c r="Q12" s="169"/>
      <c r="R12" s="169"/>
      <c r="S12" s="171"/>
      <c r="T12" s="171"/>
      <c r="U12" s="174"/>
      <c r="V12" s="173"/>
      <c r="W12" s="174"/>
      <c r="X12" s="174"/>
      <c r="Y12" s="175"/>
      <c r="Z12" s="176"/>
      <c r="AA12" s="175"/>
      <c r="AB12" s="175"/>
      <c r="AC12" s="175"/>
      <c r="AD12" s="176"/>
      <c r="AE12" s="176"/>
      <c r="AF12" s="176"/>
      <c r="AG12" s="176"/>
      <c r="AH12" s="176"/>
      <c r="AI12" s="176"/>
      <c r="AJ12" s="177"/>
      <c r="AK12" s="178"/>
      <c r="AL12" s="171"/>
      <c r="AM12" s="182"/>
      <c r="AN12" s="186"/>
      <c r="AO12" s="179" t="s">
        <v>263</v>
      </c>
      <c r="AP12" s="180"/>
      <c r="AQ12" s="181"/>
      <c r="AR12" s="181"/>
      <c r="AS12" s="182"/>
      <c r="AT12" s="178"/>
      <c r="AU12" s="183"/>
      <c r="AV12" s="184"/>
      <c r="AW12" s="185"/>
      <c r="AX12" s="186"/>
      <c r="AY12" s="184"/>
      <c r="AZ12" s="188"/>
      <c r="BA12" s="189"/>
      <c r="BB12" s="180"/>
      <c r="BC12" s="180"/>
      <c r="BD12" s="182"/>
      <c r="BE12" s="182"/>
      <c r="BF12" s="182"/>
      <c r="BG12" s="178"/>
      <c r="BH12" s="178"/>
      <c r="BI12" s="184"/>
      <c r="BJ12" s="185"/>
      <c r="BK12" s="186"/>
      <c r="BL12" s="184"/>
      <c r="BM12" s="185"/>
      <c r="BN12" s="182"/>
      <c r="BO12" s="182"/>
      <c r="BP12" s="182"/>
      <c r="BQ12" s="182"/>
      <c r="BR12" s="182"/>
      <c r="BS12" s="182"/>
      <c r="BT12" s="182"/>
      <c r="BU12" s="182"/>
      <c r="BV12" s="182"/>
      <c r="BW12" s="182"/>
      <c r="BX12" s="182"/>
      <c r="BY12" s="182"/>
      <c r="BZ12" s="182"/>
      <c r="CA12" s="184"/>
      <c r="CB12" s="187"/>
    </row>
    <row r="13" spans="3:80" ht="30" customHeight="1">
      <c r="C13" s="165"/>
      <c r="D13" s="151"/>
      <c r="E13" s="79"/>
      <c r="F13" s="152"/>
      <c r="G13" s="342"/>
      <c r="H13" s="166"/>
      <c r="I13" s="167"/>
      <c r="J13" s="168"/>
      <c r="K13" s="169"/>
      <c r="L13" s="170"/>
      <c r="M13" s="169"/>
      <c r="N13" s="169"/>
      <c r="O13" s="169"/>
      <c r="P13" s="169"/>
      <c r="Q13" s="169"/>
      <c r="R13" s="169"/>
      <c r="S13" s="171"/>
      <c r="T13" s="171"/>
      <c r="U13" s="174"/>
      <c r="V13" s="173"/>
      <c r="W13" s="174"/>
      <c r="X13" s="174"/>
      <c r="Y13" s="174"/>
      <c r="Z13" s="190"/>
      <c r="AA13" s="174"/>
      <c r="AB13" s="174"/>
      <c r="AC13" s="174"/>
      <c r="AD13" s="190"/>
      <c r="AE13" s="190"/>
      <c r="AF13" s="190"/>
      <c r="AG13" s="190"/>
      <c r="AH13" s="190"/>
      <c r="AI13" s="190"/>
      <c r="AJ13" s="191"/>
      <c r="AK13" s="178"/>
      <c r="AL13" s="171"/>
      <c r="AM13" s="441"/>
      <c r="AN13" s="186"/>
      <c r="AO13" s="179" t="s">
        <v>263</v>
      </c>
      <c r="AP13" s="180"/>
      <c r="AQ13" s="181"/>
      <c r="AR13" s="181"/>
      <c r="AS13" s="182"/>
      <c r="AT13" s="178"/>
      <c r="AU13" s="183"/>
      <c r="AV13" s="184"/>
      <c r="AW13" s="185"/>
      <c r="AX13" s="186"/>
      <c r="AY13" s="184"/>
      <c r="AZ13" s="188"/>
      <c r="BA13" s="189"/>
      <c r="BB13" s="180"/>
      <c r="BC13" s="180"/>
      <c r="BD13" s="182"/>
      <c r="BE13" s="182"/>
      <c r="BF13" s="182"/>
      <c r="BG13" s="178"/>
      <c r="BH13" s="178"/>
      <c r="BI13" s="184"/>
      <c r="BJ13" s="185"/>
      <c r="BK13" s="186"/>
      <c r="BL13" s="184"/>
      <c r="BM13" s="185"/>
      <c r="BN13" s="182"/>
      <c r="BO13" s="182"/>
      <c r="BP13" s="182"/>
      <c r="BQ13" s="182"/>
      <c r="BR13" s="182"/>
      <c r="BS13" s="182"/>
      <c r="BT13" s="182"/>
      <c r="BU13" s="182"/>
      <c r="BV13" s="182"/>
      <c r="BW13" s="182"/>
      <c r="BX13" s="182"/>
      <c r="BY13" s="182"/>
      <c r="BZ13" s="182"/>
      <c r="CA13" s="184"/>
      <c r="CB13" s="187"/>
    </row>
    <row r="14" spans="3:80" ht="30" customHeight="1">
      <c r="C14" s="165"/>
      <c r="D14" s="151"/>
      <c r="E14" s="79"/>
      <c r="F14" s="152"/>
      <c r="G14" s="342"/>
      <c r="H14" s="166"/>
      <c r="I14" s="167"/>
      <c r="J14" s="168"/>
      <c r="K14" s="169"/>
      <c r="L14" s="170"/>
      <c r="M14" s="169"/>
      <c r="N14" s="169"/>
      <c r="O14" s="169"/>
      <c r="P14" s="169"/>
      <c r="Q14" s="169"/>
      <c r="R14" s="169"/>
      <c r="S14" s="171"/>
      <c r="T14" s="171"/>
      <c r="U14" s="174"/>
      <c r="V14" s="173"/>
      <c r="W14" s="174"/>
      <c r="X14" s="174"/>
      <c r="Y14" s="174"/>
      <c r="Z14" s="190"/>
      <c r="AA14" s="174"/>
      <c r="AB14" s="174"/>
      <c r="AC14" s="174"/>
      <c r="AD14" s="190"/>
      <c r="AE14" s="190"/>
      <c r="AF14" s="190"/>
      <c r="AG14" s="190"/>
      <c r="AH14" s="190"/>
      <c r="AI14" s="190"/>
      <c r="AJ14" s="191"/>
      <c r="AK14" s="178"/>
      <c r="AL14" s="171"/>
      <c r="AM14" s="182"/>
      <c r="AN14" s="186"/>
      <c r="AO14" s="179" t="s">
        <v>263</v>
      </c>
      <c r="AP14" s="180"/>
      <c r="AQ14" s="181"/>
      <c r="AR14" s="181"/>
      <c r="AS14" s="182"/>
      <c r="AT14" s="178"/>
      <c r="AU14" s="183"/>
      <c r="AV14" s="184"/>
      <c r="AW14" s="185"/>
      <c r="AX14" s="186"/>
      <c r="AY14" s="184"/>
      <c r="AZ14" s="188"/>
      <c r="BA14" s="189"/>
      <c r="BB14" s="180"/>
      <c r="BC14" s="180"/>
      <c r="BD14" s="182"/>
      <c r="BE14" s="182"/>
      <c r="BF14" s="182"/>
      <c r="BG14" s="178"/>
      <c r="BH14" s="178"/>
      <c r="BI14" s="184"/>
      <c r="BJ14" s="185"/>
      <c r="BK14" s="186"/>
      <c r="BL14" s="184"/>
      <c r="BM14" s="185"/>
      <c r="BN14" s="182"/>
      <c r="BO14" s="182"/>
      <c r="BP14" s="182"/>
      <c r="BQ14" s="182"/>
      <c r="BR14" s="182"/>
      <c r="BS14" s="182"/>
      <c r="BT14" s="182"/>
      <c r="BU14" s="182"/>
      <c r="BV14" s="182"/>
      <c r="BW14" s="182"/>
      <c r="BX14" s="182"/>
      <c r="BY14" s="182"/>
      <c r="BZ14" s="182"/>
      <c r="CA14" s="184"/>
      <c r="CB14" s="187"/>
    </row>
    <row r="15" spans="3:80" ht="30" customHeight="1" thickBot="1">
      <c r="C15" s="193"/>
      <c r="D15" s="3"/>
      <c r="E15" s="80"/>
      <c r="F15" s="344"/>
      <c r="G15" s="345"/>
      <c r="H15" s="346"/>
      <c r="I15" s="195"/>
      <c r="J15" s="196"/>
      <c r="K15" s="197"/>
      <c r="L15" s="198"/>
      <c r="M15" s="197"/>
      <c r="N15" s="197"/>
      <c r="O15" s="197"/>
      <c r="P15" s="197"/>
      <c r="Q15" s="197"/>
      <c r="R15" s="197"/>
      <c r="S15" s="199"/>
      <c r="T15" s="199"/>
      <c r="U15" s="202"/>
      <c r="V15" s="201"/>
      <c r="W15" s="202"/>
      <c r="X15" s="202"/>
      <c r="Y15" s="202"/>
      <c r="Z15" s="203"/>
      <c r="AA15" s="202"/>
      <c r="AB15" s="202"/>
      <c r="AC15" s="202"/>
      <c r="AD15" s="203"/>
      <c r="AE15" s="203"/>
      <c r="AF15" s="203"/>
      <c r="AG15" s="203"/>
      <c r="AH15" s="203"/>
      <c r="AI15" s="203"/>
      <c r="AJ15" s="347"/>
      <c r="AK15" s="204"/>
      <c r="AL15" s="199"/>
      <c r="AM15" s="207"/>
      <c r="AN15" s="210"/>
      <c r="AO15" s="205" t="s">
        <v>263</v>
      </c>
      <c r="AP15" s="206"/>
      <c r="AQ15" s="207"/>
      <c r="AR15" s="207"/>
      <c r="AS15" s="207"/>
      <c r="AT15" s="204"/>
      <c r="AU15" s="204"/>
      <c r="AV15" s="208"/>
      <c r="AW15" s="209"/>
      <c r="AX15" s="210"/>
      <c r="AY15" s="208"/>
      <c r="AZ15" s="209"/>
      <c r="BA15" s="206"/>
      <c r="BB15" s="206"/>
      <c r="BC15" s="206"/>
      <c r="BD15" s="207"/>
      <c r="BE15" s="207"/>
      <c r="BF15" s="207"/>
      <c r="BG15" s="204"/>
      <c r="BH15" s="204"/>
      <c r="BI15" s="208"/>
      <c r="BJ15" s="209"/>
      <c r="BK15" s="210"/>
      <c r="BL15" s="208"/>
      <c r="BM15" s="209"/>
      <c r="BN15" s="207"/>
      <c r="BO15" s="207"/>
      <c r="BP15" s="207"/>
      <c r="BQ15" s="207"/>
      <c r="BR15" s="207"/>
      <c r="BS15" s="207"/>
      <c r="BT15" s="207"/>
      <c r="BU15" s="207"/>
      <c r="BV15" s="207"/>
      <c r="BW15" s="207"/>
      <c r="BX15" s="207"/>
      <c r="BY15" s="207"/>
      <c r="BZ15" s="207"/>
      <c r="CA15" s="208"/>
      <c r="CB15" s="211"/>
    </row>
    <row r="16" spans="3:80" ht="30" customHeight="1" thickBot="1">
      <c r="C16" s="76" t="s">
        <v>198</v>
      </c>
      <c r="D16" s="212"/>
      <c r="E16" s="212"/>
      <c r="F16" s="214"/>
      <c r="G16" s="214"/>
      <c r="H16" s="343"/>
      <c r="I16" s="343"/>
      <c r="J16" s="216"/>
      <c r="K16" s="217"/>
      <c r="L16" s="217"/>
      <c r="M16" s="218"/>
      <c r="N16" s="218"/>
      <c r="O16" s="218"/>
      <c r="P16" s="218"/>
      <c r="Q16" s="218"/>
      <c r="R16" s="218"/>
      <c r="S16" s="219"/>
      <c r="T16" s="219"/>
      <c r="U16" s="217"/>
      <c r="V16" s="218"/>
      <c r="W16" s="217"/>
      <c r="X16" s="217"/>
      <c r="Y16" s="217"/>
      <c r="Z16" s="219"/>
      <c r="AA16" s="217"/>
      <c r="AB16" s="217"/>
      <c r="AC16" s="217"/>
      <c r="AD16" s="219"/>
      <c r="AE16" s="219"/>
      <c r="AF16" s="219"/>
      <c r="AG16" s="219"/>
      <c r="AH16" s="219"/>
      <c r="AI16" s="219"/>
      <c r="AJ16" s="220"/>
      <c r="AK16" s="221"/>
      <c r="AL16" s="222"/>
      <c r="AM16" s="222"/>
      <c r="AN16" s="563"/>
      <c r="AO16" s="563"/>
      <c r="AP16" s="564"/>
      <c r="AQ16" s="222"/>
      <c r="AR16" s="223">
        <f>SUM(AR10:AR15)</f>
        <v>197523000</v>
      </c>
      <c r="AS16" s="223">
        <f>SUM(AS10:AS15)</f>
        <v>103657600</v>
      </c>
      <c r="AT16" s="224">
        <f>SUM(AT10:AT15)</f>
        <v>51828000</v>
      </c>
      <c r="AU16" s="222"/>
      <c r="AV16" s="226">
        <f>SUM(AV10:AV15)</f>
        <v>51828000</v>
      </c>
      <c r="AW16" s="227">
        <f>SUM(AW10:AW15)</f>
        <v>0</v>
      </c>
      <c r="AX16" s="228">
        <f>SUM(AX10:AX15)</f>
        <v>0</v>
      </c>
      <c r="AY16" s="229">
        <f>SUM(AY10:AY15)</f>
        <v>0</v>
      </c>
      <c r="AZ16" s="220"/>
      <c r="BA16" s="230">
        <f t="shared" ref="BA16:BF16" si="0">SUM(BA10:BA15)</f>
        <v>197523000</v>
      </c>
      <c r="BB16" s="230">
        <f t="shared" si="0"/>
        <v>103657600</v>
      </c>
      <c r="BC16" s="231">
        <f t="shared" si="0"/>
        <v>51828000</v>
      </c>
      <c r="BD16" s="223">
        <f t="shared" si="0"/>
        <v>0</v>
      </c>
      <c r="BE16" s="223">
        <f t="shared" si="0"/>
        <v>145695000</v>
      </c>
      <c r="BF16" s="223">
        <f t="shared" si="0"/>
        <v>0</v>
      </c>
      <c r="BG16" s="221"/>
      <c r="BH16" s="224">
        <f t="shared" ref="BH16:CA16" si="1">SUM(BH10:BH15)</f>
        <v>51828000</v>
      </c>
      <c r="BI16" s="226">
        <f t="shared" si="1"/>
        <v>0</v>
      </c>
      <c r="BJ16" s="227">
        <f t="shared" si="1"/>
        <v>197523000</v>
      </c>
      <c r="BK16" s="228">
        <f t="shared" si="1"/>
        <v>103657600</v>
      </c>
      <c r="BL16" s="229">
        <f t="shared" si="1"/>
        <v>51828000</v>
      </c>
      <c r="BM16" s="227">
        <f t="shared" si="1"/>
        <v>0</v>
      </c>
      <c r="BN16" s="223">
        <f t="shared" si="1"/>
        <v>0</v>
      </c>
      <c r="BO16" s="223">
        <f t="shared" si="1"/>
        <v>0</v>
      </c>
      <c r="BP16" s="223">
        <f t="shared" si="1"/>
        <v>0</v>
      </c>
      <c r="BQ16" s="223">
        <f t="shared" si="1"/>
        <v>0</v>
      </c>
      <c r="BR16" s="223">
        <f t="shared" si="1"/>
        <v>0</v>
      </c>
      <c r="BS16" s="223">
        <f t="shared" si="1"/>
        <v>0</v>
      </c>
      <c r="BT16" s="223">
        <f t="shared" si="1"/>
        <v>0</v>
      </c>
      <c r="BU16" s="223">
        <f t="shared" si="1"/>
        <v>0</v>
      </c>
      <c r="BV16" s="223">
        <f t="shared" si="1"/>
        <v>0</v>
      </c>
      <c r="BW16" s="223">
        <f t="shared" si="1"/>
        <v>0</v>
      </c>
      <c r="BX16" s="223">
        <f t="shared" si="1"/>
        <v>0</v>
      </c>
      <c r="BY16" s="223">
        <f t="shared" si="1"/>
        <v>0</v>
      </c>
      <c r="BZ16" s="223">
        <f t="shared" si="1"/>
        <v>0</v>
      </c>
      <c r="CA16" s="229">
        <f t="shared" si="1"/>
        <v>0</v>
      </c>
      <c r="CB16" s="232"/>
    </row>
    <row r="17" spans="3:80" ht="30" customHeight="1" thickBot="1">
      <c r="C17" s="233" t="s">
        <v>264</v>
      </c>
      <c r="D17" s="4"/>
      <c r="E17" s="234"/>
      <c r="F17" s="213"/>
      <c r="G17" s="213"/>
      <c r="H17" s="215"/>
      <c r="I17" s="215"/>
      <c r="J17" s="235"/>
      <c r="K17" s="236"/>
      <c r="L17" s="237"/>
      <c r="M17" s="238"/>
      <c r="N17" s="238"/>
      <c r="O17" s="238"/>
      <c r="P17" s="238"/>
      <c r="Q17" s="238"/>
      <c r="R17" s="238"/>
      <c r="S17" s="239"/>
      <c r="T17" s="239"/>
      <c r="U17" s="237"/>
      <c r="V17" s="240"/>
      <c r="W17" s="237"/>
      <c r="X17" s="237"/>
      <c r="Y17" s="237"/>
      <c r="Z17" s="239"/>
      <c r="AA17" s="241"/>
      <c r="AB17" s="237"/>
      <c r="AC17" s="237"/>
      <c r="AD17" s="239"/>
      <c r="AE17" s="239"/>
      <c r="AF17" s="239"/>
      <c r="AG17" s="239"/>
      <c r="AH17" s="239"/>
      <c r="AI17" s="239"/>
      <c r="AJ17" s="242"/>
      <c r="AK17" s="243"/>
      <c r="AL17" s="244"/>
      <c r="AM17" s="244"/>
      <c r="AN17" s="559"/>
      <c r="AO17" s="559"/>
      <c r="AP17" s="560"/>
      <c r="AQ17" s="244"/>
      <c r="AR17" s="245"/>
      <c r="AS17" s="245"/>
      <c r="AT17" s="246"/>
      <c r="AU17" s="247"/>
      <c r="AV17" s="248"/>
      <c r="AW17" s="249"/>
      <c r="AX17" s="250"/>
      <c r="AY17" s="248"/>
      <c r="AZ17" s="242"/>
      <c r="BA17" s="251"/>
      <c r="BB17" s="251"/>
      <c r="BC17" s="251"/>
      <c r="BD17" s="245"/>
      <c r="BE17" s="245"/>
      <c r="BF17" s="245"/>
      <c r="BG17" s="243"/>
      <c r="BH17" s="246"/>
      <c r="BI17" s="252"/>
      <c r="BJ17" s="249"/>
      <c r="BK17" s="250"/>
      <c r="BL17" s="248"/>
      <c r="BM17" s="249"/>
      <c r="BN17" s="245"/>
      <c r="BO17" s="245"/>
      <c r="BP17" s="245"/>
      <c r="BQ17" s="245"/>
      <c r="BR17" s="245"/>
      <c r="BS17" s="245"/>
      <c r="BT17" s="245"/>
      <c r="BU17" s="245"/>
      <c r="BV17" s="245"/>
      <c r="BW17" s="245"/>
      <c r="BX17" s="245"/>
      <c r="BY17" s="245"/>
      <c r="BZ17" s="245"/>
      <c r="CA17" s="248"/>
      <c r="CB17" s="253"/>
    </row>
    <row r="18" spans="3:80" ht="30" customHeight="1" thickBot="1">
      <c r="C18" s="254" t="s">
        <v>202</v>
      </c>
      <c r="D18" s="5"/>
      <c r="E18" s="234"/>
      <c r="F18" s="213"/>
      <c r="G18" s="213"/>
      <c r="H18" s="215"/>
      <c r="I18" s="215"/>
      <c r="J18" s="255"/>
      <c r="K18" s="256"/>
      <c r="L18" s="256"/>
      <c r="M18" s="257"/>
      <c r="N18" s="257"/>
      <c r="O18" s="257"/>
      <c r="P18" s="257"/>
      <c r="Q18" s="257"/>
      <c r="R18" s="257"/>
      <c r="S18" s="258"/>
      <c r="T18" s="258"/>
      <c r="U18" s="256"/>
      <c r="V18" s="240"/>
      <c r="W18" s="256"/>
      <c r="X18" s="256"/>
      <c r="Y18" s="256"/>
      <c r="Z18" s="258"/>
      <c r="AA18" s="256"/>
      <c r="AB18" s="256"/>
      <c r="AC18" s="256"/>
      <c r="AD18" s="258"/>
      <c r="AE18" s="258"/>
      <c r="AF18" s="258"/>
      <c r="AG18" s="258"/>
      <c r="AH18" s="258"/>
      <c r="AI18" s="258"/>
      <c r="AJ18" s="259"/>
      <c r="AK18" s="260"/>
      <c r="AL18" s="225"/>
      <c r="AM18" s="225"/>
      <c r="AN18" s="559"/>
      <c r="AO18" s="559"/>
      <c r="AP18" s="560"/>
      <c r="AQ18" s="225"/>
      <c r="AR18" s="245"/>
      <c r="AS18" s="245"/>
      <c r="AT18" s="261"/>
      <c r="AU18" s="262"/>
      <c r="AV18" s="252"/>
      <c r="AW18" s="263"/>
      <c r="AX18" s="264"/>
      <c r="AY18" s="252"/>
      <c r="AZ18" s="259"/>
      <c r="BA18" s="265"/>
      <c r="BB18" s="265"/>
      <c r="BC18" s="265"/>
      <c r="BD18" s="264"/>
      <c r="BE18" s="264"/>
      <c r="BF18" s="264"/>
      <c r="BG18" s="260"/>
      <c r="BH18" s="261"/>
      <c r="BI18" s="252"/>
      <c r="BJ18" s="263"/>
      <c r="BK18" s="266"/>
      <c r="BL18" s="252"/>
      <c r="BM18" s="263"/>
      <c r="BN18" s="264"/>
      <c r="BO18" s="264"/>
      <c r="BP18" s="264"/>
      <c r="BQ18" s="264"/>
      <c r="BR18" s="264"/>
      <c r="BS18" s="264"/>
      <c r="BT18" s="264"/>
      <c r="BU18" s="264"/>
      <c r="BV18" s="264"/>
      <c r="BW18" s="264"/>
      <c r="BX18" s="264"/>
      <c r="BY18" s="264"/>
      <c r="BZ18" s="264"/>
      <c r="CA18" s="252"/>
      <c r="CB18" s="267"/>
    </row>
    <row r="19" spans="3:80" ht="30" customHeight="1" thickBot="1">
      <c r="C19" s="268" t="s">
        <v>265</v>
      </c>
      <c r="D19" s="269"/>
      <c r="E19" s="234"/>
      <c r="F19" s="213"/>
      <c r="G19" s="213"/>
      <c r="H19" s="215"/>
      <c r="I19" s="215"/>
      <c r="J19" s="255"/>
      <c r="K19" s="256"/>
      <c r="L19" s="256"/>
      <c r="M19" s="257"/>
      <c r="N19" s="257"/>
      <c r="O19" s="257"/>
      <c r="P19" s="257"/>
      <c r="Q19" s="257"/>
      <c r="R19" s="257"/>
      <c r="S19" s="258"/>
      <c r="T19" s="270"/>
      <c r="U19" s="256"/>
      <c r="V19" s="240"/>
      <c r="W19" s="256"/>
      <c r="X19" s="256"/>
      <c r="Y19" s="256"/>
      <c r="Z19" s="258"/>
      <c r="AA19" s="256"/>
      <c r="AB19" s="256"/>
      <c r="AC19" s="256"/>
      <c r="AD19" s="258"/>
      <c r="AE19" s="258"/>
      <c r="AF19" s="258"/>
      <c r="AG19" s="258"/>
      <c r="AH19" s="258"/>
      <c r="AI19" s="258"/>
      <c r="AJ19" s="259"/>
      <c r="AK19" s="260"/>
      <c r="AL19" s="225"/>
      <c r="AM19" s="225"/>
      <c r="AN19" s="559"/>
      <c r="AO19" s="559"/>
      <c r="AP19" s="560"/>
      <c r="AQ19" s="225"/>
      <c r="AR19" s="264">
        <f>SUM(AR16:AR18)</f>
        <v>197523000</v>
      </c>
      <c r="AS19" s="264">
        <f t="shared" ref="AS19:AT19" si="2">SUM(AS16:AS18)</f>
        <v>103657600</v>
      </c>
      <c r="AT19" s="261">
        <f t="shared" si="2"/>
        <v>51828000</v>
      </c>
      <c r="AU19" s="225"/>
      <c r="AV19" s="252">
        <f t="shared" ref="AV19:AY19" si="3">SUM(AV16:AV18)</f>
        <v>51828000</v>
      </c>
      <c r="AW19" s="263">
        <f t="shared" si="3"/>
        <v>0</v>
      </c>
      <c r="AX19" s="264">
        <f t="shared" si="3"/>
        <v>0</v>
      </c>
      <c r="AY19" s="252">
        <f t="shared" si="3"/>
        <v>0</v>
      </c>
      <c r="AZ19" s="259"/>
      <c r="BA19" s="265">
        <f t="shared" ref="BA19:BF19" si="4">SUM(BA16:BA18)</f>
        <v>197523000</v>
      </c>
      <c r="BB19" s="265">
        <f t="shared" si="4"/>
        <v>103657600</v>
      </c>
      <c r="BC19" s="265">
        <f t="shared" si="4"/>
        <v>51828000</v>
      </c>
      <c r="BD19" s="264">
        <f t="shared" si="4"/>
        <v>0</v>
      </c>
      <c r="BE19" s="264">
        <f t="shared" si="4"/>
        <v>145695000</v>
      </c>
      <c r="BF19" s="264">
        <f t="shared" si="4"/>
        <v>0</v>
      </c>
      <c r="BG19" s="260"/>
      <c r="BH19" s="261">
        <f t="shared" ref="BH19:CA19" si="5">SUM(BH16:BH18)</f>
        <v>51828000</v>
      </c>
      <c r="BI19" s="252">
        <f t="shared" si="5"/>
        <v>0</v>
      </c>
      <c r="BJ19" s="263">
        <f t="shared" si="5"/>
        <v>197523000</v>
      </c>
      <c r="BK19" s="264">
        <f t="shared" si="5"/>
        <v>103657600</v>
      </c>
      <c r="BL19" s="252">
        <f t="shared" si="5"/>
        <v>51828000</v>
      </c>
      <c r="BM19" s="263">
        <f t="shared" si="5"/>
        <v>0</v>
      </c>
      <c r="BN19" s="264">
        <f t="shared" si="5"/>
        <v>0</v>
      </c>
      <c r="BO19" s="264">
        <f t="shared" si="5"/>
        <v>0</v>
      </c>
      <c r="BP19" s="264">
        <f t="shared" si="5"/>
        <v>0</v>
      </c>
      <c r="BQ19" s="264">
        <f t="shared" si="5"/>
        <v>0</v>
      </c>
      <c r="BR19" s="264">
        <f t="shared" si="5"/>
        <v>0</v>
      </c>
      <c r="BS19" s="264">
        <f t="shared" si="5"/>
        <v>0</v>
      </c>
      <c r="BT19" s="264">
        <f t="shared" si="5"/>
        <v>0</v>
      </c>
      <c r="BU19" s="264">
        <f t="shared" si="5"/>
        <v>0</v>
      </c>
      <c r="BV19" s="264">
        <f t="shared" si="5"/>
        <v>0</v>
      </c>
      <c r="BW19" s="264">
        <f t="shared" si="5"/>
        <v>0</v>
      </c>
      <c r="BX19" s="264">
        <f t="shared" si="5"/>
        <v>0</v>
      </c>
      <c r="BY19" s="264">
        <f t="shared" si="5"/>
        <v>0</v>
      </c>
      <c r="BZ19" s="264">
        <f t="shared" si="5"/>
        <v>0</v>
      </c>
      <c r="CA19" s="252">
        <f t="shared" si="5"/>
        <v>0</v>
      </c>
      <c r="CB19" s="267"/>
    </row>
    <row r="20" spans="3:80" ht="30" customHeight="1" thickBot="1">
      <c r="C20" s="6" t="s">
        <v>266</v>
      </c>
      <c r="D20" s="271"/>
      <c r="E20" s="272"/>
      <c r="F20" s="213"/>
      <c r="G20" s="213"/>
      <c r="H20" s="215"/>
      <c r="I20" s="215"/>
      <c r="J20" s="273"/>
      <c r="K20" s="256"/>
      <c r="L20" s="274"/>
      <c r="M20" s="256"/>
      <c r="N20" s="256"/>
      <c r="O20" s="256"/>
      <c r="P20" s="256"/>
      <c r="Q20" s="256"/>
      <c r="R20" s="256"/>
      <c r="S20" s="274"/>
      <c r="T20" s="274"/>
      <c r="U20" s="256"/>
      <c r="V20" s="257"/>
      <c r="W20" s="256"/>
      <c r="X20" s="256"/>
      <c r="Y20" s="256"/>
      <c r="Z20" s="258"/>
      <c r="AA20" s="256"/>
      <c r="AB20" s="256"/>
      <c r="AC20" s="256"/>
      <c r="AD20" s="258"/>
      <c r="AE20" s="258"/>
      <c r="AF20" s="258"/>
      <c r="AG20" s="258"/>
      <c r="AH20" s="258"/>
      <c r="AI20" s="258"/>
      <c r="AJ20" s="259"/>
      <c r="AK20" s="225"/>
      <c r="AL20" s="225"/>
      <c r="AM20" s="225"/>
      <c r="AN20" s="559"/>
      <c r="AO20" s="559"/>
      <c r="AP20" s="560"/>
      <c r="AQ20" s="225"/>
      <c r="AR20" s="225"/>
      <c r="AS20" s="225"/>
      <c r="AT20" s="225"/>
      <c r="AU20" s="225"/>
      <c r="AV20" s="275"/>
      <c r="AW20" s="259"/>
      <c r="AX20" s="225"/>
      <c r="AY20" s="276"/>
      <c r="AZ20" s="259"/>
      <c r="BA20" s="260"/>
      <c r="BB20" s="225"/>
      <c r="BC20" s="225"/>
      <c r="BD20" s="225"/>
      <c r="BE20" s="225"/>
      <c r="BF20" s="225"/>
      <c r="BG20" s="225"/>
      <c r="BH20" s="225"/>
      <c r="BI20" s="276"/>
      <c r="BJ20" s="259"/>
      <c r="BK20" s="225"/>
      <c r="BL20" s="276"/>
      <c r="BM20" s="259"/>
      <c r="BN20" s="225"/>
      <c r="BO20" s="225"/>
      <c r="BP20" s="225"/>
      <c r="BQ20" s="225"/>
      <c r="BR20" s="225"/>
      <c r="BS20" s="225"/>
      <c r="BT20" s="225"/>
      <c r="BU20" s="225"/>
      <c r="BV20" s="225"/>
      <c r="BW20" s="225"/>
      <c r="BX20" s="225"/>
      <c r="BY20" s="225"/>
      <c r="BZ20" s="225"/>
      <c r="CA20" s="276"/>
      <c r="CB20" s="277"/>
    </row>
    <row r="21" spans="3:80" ht="20.25" customHeight="1">
      <c r="C21" s="278"/>
      <c r="D21" s="279" t="s">
        <v>267</v>
      </c>
      <c r="E21" s="280" t="s">
        <v>268</v>
      </c>
      <c r="F21" s="281"/>
      <c r="G21" s="281"/>
      <c r="H21" s="282"/>
      <c r="I21" s="282"/>
      <c r="J21" s="283"/>
      <c r="K21" s="284"/>
      <c r="L21" s="285"/>
      <c r="M21" s="284"/>
      <c r="N21" s="284"/>
      <c r="O21" s="284"/>
      <c r="P21" s="284"/>
      <c r="Q21" s="284"/>
      <c r="R21" s="284"/>
      <c r="S21" s="285"/>
      <c r="T21" s="285"/>
      <c r="U21" s="284"/>
      <c r="V21" s="286"/>
      <c r="W21" s="284"/>
      <c r="X21" s="284"/>
      <c r="Y21" s="284"/>
      <c r="Z21" s="287"/>
      <c r="AA21" s="284"/>
      <c r="AB21" s="284"/>
      <c r="AC21" s="284"/>
      <c r="AD21" s="287"/>
      <c r="AE21" s="287"/>
      <c r="AF21" s="287"/>
      <c r="AG21" s="287"/>
      <c r="AH21" s="287"/>
      <c r="AI21" s="287"/>
      <c r="AJ21" s="242"/>
      <c r="AK21" s="244"/>
      <c r="AL21" s="244"/>
      <c r="AM21" s="244"/>
      <c r="AN21" s="553"/>
      <c r="AO21" s="553"/>
      <c r="AP21" s="554"/>
      <c r="AQ21" s="244"/>
      <c r="AR21" s="288"/>
      <c r="AS21" s="288"/>
      <c r="AT21" s="288"/>
      <c r="AU21" s="244"/>
      <c r="AV21" s="289"/>
      <c r="AW21" s="290"/>
      <c r="AX21" s="288"/>
      <c r="AY21" s="291"/>
      <c r="AZ21" s="242"/>
      <c r="BA21" s="288"/>
      <c r="BB21" s="288"/>
      <c r="BC21" s="288"/>
      <c r="BD21" s="288"/>
      <c r="BE21" s="288"/>
      <c r="BF21" s="288"/>
      <c r="BG21" s="244"/>
      <c r="BH21" s="288"/>
      <c r="BI21" s="291"/>
      <c r="BJ21" s="290"/>
      <c r="BK21" s="288"/>
      <c r="BL21" s="291"/>
      <c r="BM21" s="290"/>
      <c r="BN21" s="288"/>
      <c r="BO21" s="288"/>
      <c r="BP21" s="288"/>
      <c r="BQ21" s="288"/>
      <c r="BR21" s="288"/>
      <c r="BS21" s="288"/>
      <c r="BT21" s="288"/>
      <c r="BU21" s="288"/>
      <c r="BV21" s="288"/>
      <c r="BW21" s="288"/>
      <c r="BX21" s="288"/>
      <c r="BY21" s="288"/>
      <c r="BZ21" s="288"/>
      <c r="CA21" s="291"/>
      <c r="CB21" s="292"/>
    </row>
    <row r="22" spans="3:80" ht="22.5" customHeight="1" thickBot="1">
      <c r="C22" s="278"/>
      <c r="D22" s="293"/>
      <c r="E22" s="294" t="s">
        <v>269</v>
      </c>
      <c r="F22" s="295"/>
      <c r="G22" s="295"/>
      <c r="H22" s="296"/>
      <c r="I22" s="296"/>
      <c r="J22" s="297"/>
      <c r="K22" s="298"/>
      <c r="L22" s="299"/>
      <c r="M22" s="298"/>
      <c r="N22" s="298"/>
      <c r="O22" s="298"/>
      <c r="P22" s="298"/>
      <c r="Q22" s="298"/>
      <c r="R22" s="298"/>
      <c r="S22" s="299"/>
      <c r="T22" s="299"/>
      <c r="U22" s="298"/>
      <c r="V22" s="300"/>
      <c r="W22" s="298"/>
      <c r="X22" s="298"/>
      <c r="Y22" s="298"/>
      <c r="Z22" s="301"/>
      <c r="AA22" s="298"/>
      <c r="AB22" s="298"/>
      <c r="AC22" s="298"/>
      <c r="AD22" s="301"/>
      <c r="AE22" s="301"/>
      <c r="AF22" s="301"/>
      <c r="AG22" s="301"/>
      <c r="AH22" s="301"/>
      <c r="AI22" s="301"/>
      <c r="AJ22" s="302"/>
      <c r="AK22" s="303"/>
      <c r="AL22" s="303"/>
      <c r="AM22" s="303"/>
      <c r="AN22" s="561"/>
      <c r="AO22" s="561"/>
      <c r="AP22" s="562"/>
      <c r="AQ22" s="303"/>
      <c r="AR22" s="304"/>
      <c r="AS22" s="304"/>
      <c r="AT22" s="304"/>
      <c r="AU22" s="303"/>
      <c r="AV22" s="305"/>
      <c r="AW22" s="306"/>
      <c r="AX22" s="304"/>
      <c r="AY22" s="307"/>
      <c r="AZ22" s="308"/>
      <c r="BA22" s="309"/>
      <c r="BB22" s="309"/>
      <c r="BC22" s="309"/>
      <c r="BD22" s="309"/>
      <c r="BE22" s="309"/>
      <c r="BF22" s="309"/>
      <c r="BG22" s="310"/>
      <c r="BH22" s="309"/>
      <c r="BI22" s="311"/>
      <c r="BJ22" s="312"/>
      <c r="BK22" s="309"/>
      <c r="BL22" s="311"/>
      <c r="BM22" s="312"/>
      <c r="BN22" s="309"/>
      <c r="BO22" s="309"/>
      <c r="BP22" s="309"/>
      <c r="BQ22" s="309"/>
      <c r="BR22" s="309"/>
      <c r="BS22" s="309"/>
      <c r="BT22" s="309"/>
      <c r="BU22" s="309"/>
      <c r="BV22" s="309"/>
      <c r="BW22" s="309"/>
      <c r="BX22" s="309"/>
      <c r="BY22" s="309"/>
      <c r="BZ22" s="309"/>
      <c r="CA22" s="311"/>
      <c r="CB22" s="313"/>
    </row>
    <row r="23" spans="3:80" ht="23.25" customHeight="1">
      <c r="C23" s="278"/>
      <c r="D23" s="314" t="s">
        <v>270</v>
      </c>
      <c r="E23" s="280" t="s">
        <v>268</v>
      </c>
      <c r="F23" s="281"/>
      <c r="G23" s="281"/>
      <c r="H23" s="282"/>
      <c r="I23" s="282"/>
      <c r="J23" s="283"/>
      <c r="K23" s="284"/>
      <c r="L23" s="285"/>
      <c r="M23" s="284"/>
      <c r="N23" s="284"/>
      <c r="O23" s="284"/>
      <c r="P23" s="284"/>
      <c r="Q23" s="284"/>
      <c r="R23" s="284"/>
      <c r="S23" s="285"/>
      <c r="T23" s="285"/>
      <c r="U23" s="284"/>
      <c r="V23" s="286"/>
      <c r="W23" s="284"/>
      <c r="X23" s="284"/>
      <c r="Y23" s="284"/>
      <c r="Z23" s="287"/>
      <c r="AA23" s="315"/>
      <c r="AB23" s="284"/>
      <c r="AC23" s="284"/>
      <c r="AD23" s="287"/>
      <c r="AE23" s="287"/>
      <c r="AF23" s="287"/>
      <c r="AG23" s="287"/>
      <c r="AH23" s="287"/>
      <c r="AI23" s="287"/>
      <c r="AJ23" s="242"/>
      <c r="AK23" s="244"/>
      <c r="AL23" s="244"/>
      <c r="AM23" s="244"/>
      <c r="AN23" s="553"/>
      <c r="AO23" s="553"/>
      <c r="AP23" s="554"/>
      <c r="AQ23" s="244"/>
      <c r="AR23" s="288"/>
      <c r="AS23" s="288"/>
      <c r="AT23" s="288"/>
      <c r="AU23" s="244"/>
      <c r="AV23" s="289"/>
      <c r="AW23" s="290"/>
      <c r="AX23" s="288"/>
      <c r="AY23" s="291"/>
      <c r="AZ23" s="316"/>
      <c r="BA23" s="317"/>
      <c r="BB23" s="317"/>
      <c r="BC23" s="317"/>
      <c r="BD23" s="317"/>
      <c r="BE23" s="317"/>
      <c r="BF23" s="317"/>
      <c r="BG23" s="318"/>
      <c r="BH23" s="317"/>
      <c r="BI23" s="319"/>
      <c r="BJ23" s="320"/>
      <c r="BK23" s="317"/>
      <c r="BL23" s="319"/>
      <c r="BM23" s="320"/>
      <c r="BN23" s="317"/>
      <c r="BO23" s="317"/>
      <c r="BP23" s="317"/>
      <c r="BQ23" s="317"/>
      <c r="BR23" s="317"/>
      <c r="BS23" s="317"/>
      <c r="BT23" s="317"/>
      <c r="BU23" s="317"/>
      <c r="BV23" s="317"/>
      <c r="BW23" s="317"/>
      <c r="BX23" s="317"/>
      <c r="BY23" s="317"/>
      <c r="BZ23" s="317"/>
      <c r="CA23" s="319"/>
      <c r="CB23" s="321"/>
    </row>
    <row r="24" spans="3:80" ht="19.5" customHeight="1">
      <c r="C24" s="278"/>
      <c r="D24" s="293"/>
      <c r="E24" s="7" t="s">
        <v>271</v>
      </c>
      <c r="F24" s="192"/>
      <c r="G24" s="192"/>
      <c r="H24" s="322"/>
      <c r="I24" s="322"/>
      <c r="J24" s="323"/>
      <c r="K24" s="172"/>
      <c r="L24" s="324"/>
      <c r="M24" s="172"/>
      <c r="N24" s="172"/>
      <c r="O24" s="172"/>
      <c r="P24" s="172"/>
      <c r="Q24" s="172"/>
      <c r="R24" s="172"/>
      <c r="S24" s="324"/>
      <c r="T24" s="324"/>
      <c r="U24" s="172"/>
      <c r="V24" s="325"/>
      <c r="W24" s="172"/>
      <c r="X24" s="172"/>
      <c r="Y24" s="172"/>
      <c r="Z24" s="326"/>
      <c r="AA24" s="172"/>
      <c r="AB24" s="172"/>
      <c r="AC24" s="172"/>
      <c r="AD24" s="326"/>
      <c r="AE24" s="326"/>
      <c r="AF24" s="326"/>
      <c r="AG24" s="326"/>
      <c r="AH24" s="326"/>
      <c r="AI24" s="326"/>
      <c r="AJ24" s="308"/>
      <c r="AK24" s="310"/>
      <c r="AL24" s="310"/>
      <c r="AM24" s="310"/>
      <c r="AN24" s="555"/>
      <c r="AO24" s="555"/>
      <c r="AP24" s="556"/>
      <c r="AQ24" s="310"/>
      <c r="AR24" s="309"/>
      <c r="AS24" s="309"/>
      <c r="AT24" s="309"/>
      <c r="AU24" s="310"/>
      <c r="AV24" s="327"/>
      <c r="AW24" s="312"/>
      <c r="AX24" s="309"/>
      <c r="AY24" s="311"/>
      <c r="AZ24" s="308"/>
      <c r="BA24" s="309"/>
      <c r="BB24" s="309"/>
      <c r="BC24" s="309"/>
      <c r="BD24" s="309"/>
      <c r="BE24" s="309"/>
      <c r="BF24" s="309"/>
      <c r="BG24" s="310"/>
      <c r="BH24" s="309"/>
      <c r="BI24" s="311"/>
      <c r="BJ24" s="312"/>
      <c r="BK24" s="309"/>
      <c r="BL24" s="311"/>
      <c r="BM24" s="312"/>
      <c r="BN24" s="309"/>
      <c r="BO24" s="309"/>
      <c r="BP24" s="309"/>
      <c r="BQ24" s="309"/>
      <c r="BR24" s="309"/>
      <c r="BS24" s="309"/>
      <c r="BT24" s="309"/>
      <c r="BU24" s="309"/>
      <c r="BV24" s="309"/>
      <c r="BW24" s="309"/>
      <c r="BX24" s="309"/>
      <c r="BY24" s="309"/>
      <c r="BZ24" s="309"/>
      <c r="CA24" s="311"/>
      <c r="CB24" s="313"/>
    </row>
    <row r="25" spans="3:80" ht="20.25" customHeight="1" thickBot="1">
      <c r="C25" s="328"/>
      <c r="D25" s="329"/>
      <c r="E25" s="330" t="s">
        <v>269</v>
      </c>
      <c r="F25" s="194"/>
      <c r="G25" s="194"/>
      <c r="H25" s="331"/>
      <c r="I25" s="331"/>
      <c r="J25" s="332"/>
      <c r="K25" s="200"/>
      <c r="L25" s="333"/>
      <c r="M25" s="200"/>
      <c r="N25" s="200"/>
      <c r="O25" s="200"/>
      <c r="P25" s="200"/>
      <c r="Q25" s="200"/>
      <c r="R25" s="200"/>
      <c r="S25" s="333"/>
      <c r="T25" s="333"/>
      <c r="U25" s="200"/>
      <c r="V25" s="240"/>
      <c r="W25" s="200"/>
      <c r="X25" s="200"/>
      <c r="Y25" s="200"/>
      <c r="Z25" s="334"/>
      <c r="AA25" s="200"/>
      <c r="AB25" s="200"/>
      <c r="AC25" s="200"/>
      <c r="AD25" s="334"/>
      <c r="AE25" s="334"/>
      <c r="AF25" s="334"/>
      <c r="AG25" s="334"/>
      <c r="AH25" s="334"/>
      <c r="AI25" s="334"/>
      <c r="AJ25" s="335"/>
      <c r="AK25" s="336"/>
      <c r="AL25" s="336"/>
      <c r="AM25" s="336"/>
      <c r="AN25" s="557"/>
      <c r="AO25" s="557"/>
      <c r="AP25" s="558"/>
      <c r="AQ25" s="336"/>
      <c r="AR25" s="337"/>
      <c r="AS25" s="337"/>
      <c r="AT25" s="337"/>
      <c r="AU25" s="336"/>
      <c r="AV25" s="338"/>
      <c r="AW25" s="339"/>
      <c r="AX25" s="337"/>
      <c r="AY25" s="340"/>
      <c r="AZ25" s="335"/>
      <c r="BA25" s="337"/>
      <c r="BB25" s="337"/>
      <c r="BC25" s="337"/>
      <c r="BD25" s="337"/>
      <c r="BE25" s="337"/>
      <c r="BF25" s="337"/>
      <c r="BG25" s="336"/>
      <c r="BH25" s="337"/>
      <c r="BI25" s="340"/>
      <c r="BJ25" s="339"/>
      <c r="BK25" s="337"/>
      <c r="BL25" s="340"/>
      <c r="BM25" s="339"/>
      <c r="BN25" s="337"/>
      <c r="BO25" s="337"/>
      <c r="BP25" s="337"/>
      <c r="BQ25" s="337"/>
      <c r="BR25" s="337"/>
      <c r="BS25" s="337"/>
      <c r="BT25" s="337"/>
      <c r="BU25" s="337"/>
      <c r="BV25" s="337"/>
      <c r="BW25" s="337"/>
      <c r="BX25" s="337"/>
      <c r="BY25" s="337"/>
      <c r="BZ25" s="337"/>
      <c r="CA25" s="340"/>
      <c r="CB25" s="341"/>
    </row>
    <row r="27" spans="3:80">
      <c r="C27" s="11" t="s">
        <v>8</v>
      </c>
    </row>
    <row r="28" spans="3:80" ht="29.25" customHeight="1">
      <c r="C28" s="552" t="s">
        <v>272</v>
      </c>
      <c r="D28" s="552"/>
      <c r="E28" s="552"/>
      <c r="F28" s="552"/>
      <c r="G28" s="552"/>
      <c r="H28" s="552"/>
      <c r="I28" s="552"/>
      <c r="J28" s="552"/>
      <c r="K28" s="552"/>
      <c r="L28" s="552"/>
      <c r="M28" s="552"/>
      <c r="N28" s="552"/>
      <c r="O28" s="552"/>
      <c r="P28" s="552"/>
      <c r="Q28" s="552"/>
      <c r="R28" s="552"/>
      <c r="S28" s="552"/>
      <c r="T28" s="552"/>
      <c r="U28" s="552"/>
    </row>
  </sheetData>
  <mergeCells count="96">
    <mergeCell ref="AF7:AF8"/>
    <mergeCell ref="Y7:Y8"/>
    <mergeCell ref="Z7:Z8"/>
    <mergeCell ref="AB7:AB8"/>
    <mergeCell ref="AC7:AC8"/>
    <mergeCell ref="AD7:AD8"/>
    <mergeCell ref="BM7:BM8"/>
    <mergeCell ref="F5:F8"/>
    <mergeCell ref="G5:G8"/>
    <mergeCell ref="J5:J8"/>
    <mergeCell ref="K5:K8"/>
    <mergeCell ref="L7:L8"/>
    <mergeCell ref="R7:R8"/>
    <mergeCell ref="S7:S8"/>
    <mergeCell ref="T7:T8"/>
    <mergeCell ref="AG7:AG8"/>
    <mergeCell ref="M7:M8"/>
    <mergeCell ref="N7:N8"/>
    <mergeCell ref="O7:O8"/>
    <mergeCell ref="P7:P8"/>
    <mergeCell ref="Q7:Q8"/>
    <mergeCell ref="AE7:AE8"/>
    <mergeCell ref="BT7:BT8"/>
    <mergeCell ref="BJ5:BL5"/>
    <mergeCell ref="BM5:CA5"/>
    <mergeCell ref="CB5:CB8"/>
    <mergeCell ref="H6:H8"/>
    <mergeCell ref="I6:I8"/>
    <mergeCell ref="AJ6:AJ8"/>
    <mergeCell ref="AK6:AK8"/>
    <mergeCell ref="AL6:AL8"/>
    <mergeCell ref="L5:T6"/>
    <mergeCell ref="U5:U8"/>
    <mergeCell ref="V5:AI5"/>
    <mergeCell ref="AJ5:AV5"/>
    <mergeCell ref="AW5:AY5"/>
    <mergeCell ref="AZ5:BI5"/>
    <mergeCell ref="BV6:BX6"/>
    <mergeCell ref="BO7:BO8"/>
    <mergeCell ref="BP7:BP8"/>
    <mergeCell ref="BQ7:BQ8"/>
    <mergeCell ref="BR7:BR8"/>
    <mergeCell ref="BS7:BS8"/>
    <mergeCell ref="BF6:BF8"/>
    <mergeCell ref="BG6:BG8"/>
    <mergeCell ref="BH6:BH8"/>
    <mergeCell ref="BI6:BI8"/>
    <mergeCell ref="BJ6:BJ8"/>
    <mergeCell ref="BZ7:BZ8"/>
    <mergeCell ref="AA7:AA8"/>
    <mergeCell ref="AX6:AX8"/>
    <mergeCell ref="BN7:BN8"/>
    <mergeCell ref="BK6:BK8"/>
    <mergeCell ref="BL6:BL8"/>
    <mergeCell ref="BM6:BO6"/>
    <mergeCell ref="AS6:AS8"/>
    <mergeCell ref="AT6:AT8"/>
    <mergeCell ref="AU6:AU8"/>
    <mergeCell ref="AV6:AV8"/>
    <mergeCell ref="AW6:AW8"/>
    <mergeCell ref="BA6:BA8"/>
    <mergeCell ref="BB6:BB8"/>
    <mergeCell ref="BC6:BC8"/>
    <mergeCell ref="BD6:BD8"/>
    <mergeCell ref="W7:W8"/>
    <mergeCell ref="BP6:BR6"/>
    <mergeCell ref="BW7:BW8"/>
    <mergeCell ref="BX7:BX8"/>
    <mergeCell ref="BY7:BY8"/>
    <mergeCell ref="AY6:AY8"/>
    <mergeCell ref="AZ6:AZ8"/>
    <mergeCell ref="AM6:AM8"/>
    <mergeCell ref="AN6:AP8"/>
    <mergeCell ref="AQ6:AQ8"/>
    <mergeCell ref="AR6:AR8"/>
    <mergeCell ref="BY6:CA6"/>
    <mergeCell ref="BS6:BU6"/>
    <mergeCell ref="BU7:BU8"/>
    <mergeCell ref="BV7:BV8"/>
    <mergeCell ref="BE6:BE8"/>
    <mergeCell ref="X7:X8"/>
    <mergeCell ref="CA7:CA8"/>
    <mergeCell ref="AI7:AI8"/>
    <mergeCell ref="AH7:AH8"/>
    <mergeCell ref="C28:U28"/>
    <mergeCell ref="AN23:AP23"/>
    <mergeCell ref="AN24:AP24"/>
    <mergeCell ref="AN25:AP25"/>
    <mergeCell ref="AN17:AP17"/>
    <mergeCell ref="AN18:AP18"/>
    <mergeCell ref="AN19:AP19"/>
    <mergeCell ref="AN20:AP20"/>
    <mergeCell ref="AN21:AP21"/>
    <mergeCell ref="AN22:AP22"/>
    <mergeCell ref="AN16:AP16"/>
    <mergeCell ref="V7:V8"/>
  </mergeCells>
  <phoneticPr fontId="4"/>
  <dataValidations count="1">
    <dataValidation type="list" allowBlank="1" showInputMessage="1" showErrorMessage="1" sqref="AL10:AL15">
      <formula1>"1-第1-(1),1-第1-(2),1-第1-(3),1-第1-(4),1-第1-(5),1-第1-(6),1-第1-(7),1-第1-(8),1-第1-(9),1-第1-(10),1-第1-(11),1-第1-(12),1-第1-(13),1-第1-(14),1-第2-(1),1-第2-(2),1-第3,1-第4,2-第1-(1),2-第1-(2),2-第1-(3),2-第2-(1),2-第2-(2),2-第3"</formula1>
    </dataValidation>
  </dataValidations>
  <printOptions verticalCentered="1"/>
  <pageMargins left="0.59055118110236227" right="0.59055118110236227" top="0.59055118110236227" bottom="0.59055118110236227" header="0.39370078740157483" footer="0.39370078740157483"/>
  <pageSetup paperSize="9" scale="79" orientation="landscape" r:id="rId1"/>
  <headerFooter alignWithMargins="0"/>
  <colBreaks count="1" manualBreakCount="1">
    <brk id="7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G62"/>
  <sheetViews>
    <sheetView view="pageBreakPreview" zoomScaleNormal="70" zoomScaleSheetLayoutView="100" workbookViewId="0">
      <selection activeCell="C12" sqref="C12:D13"/>
    </sheetView>
  </sheetViews>
  <sheetFormatPr defaultColWidth="9" defaultRowHeight="13.5"/>
  <cols>
    <col min="1" max="2" width="1.625" customWidth="1"/>
    <col min="3" max="3" width="23.375" customWidth="1"/>
    <col min="4" max="4" width="22.625" customWidth="1"/>
    <col min="5" max="6" width="42.625" customWidth="1"/>
    <col min="7" max="7" width="1.625" customWidth="1"/>
  </cols>
  <sheetData>
    <row r="2" spans="2:7" s="1" customFormat="1" ht="19.5" thickBot="1">
      <c r="B2" s="11"/>
      <c r="C2" s="10" t="s">
        <v>17</v>
      </c>
      <c r="D2" s="10"/>
      <c r="E2" s="11"/>
      <c r="F2" s="11"/>
      <c r="G2" s="11"/>
    </row>
    <row r="3" spans="2:7" s="1" customFormat="1" ht="15.95" customHeight="1">
      <c r="B3" s="11"/>
      <c r="C3" s="474" t="s">
        <v>18</v>
      </c>
      <c r="D3" s="475"/>
      <c r="E3" s="470" t="s">
        <v>19</v>
      </c>
      <c r="F3" s="471"/>
      <c r="G3" s="11"/>
    </row>
    <row r="4" spans="2:7" s="1" customFormat="1" ht="39.950000000000003" customHeight="1" thickBot="1">
      <c r="B4" s="11"/>
      <c r="C4" s="479" t="s">
        <v>274</v>
      </c>
      <c r="D4" s="480"/>
      <c r="E4" s="481"/>
      <c r="F4" s="482"/>
      <c r="G4" s="11"/>
    </row>
    <row r="5" spans="2:7" s="1" customFormat="1" ht="8.25" customHeight="1">
      <c r="B5" s="11"/>
      <c r="C5" s="11"/>
      <c r="D5" s="11"/>
      <c r="E5" s="11"/>
      <c r="F5" s="11"/>
      <c r="G5" s="11"/>
    </row>
    <row r="6" spans="2:7" s="1" customFormat="1" ht="19.5" thickBot="1">
      <c r="B6" s="11"/>
      <c r="C6" s="10" t="s">
        <v>20</v>
      </c>
      <c r="D6" s="10"/>
      <c r="E6" s="11"/>
      <c r="F6" s="11"/>
      <c r="G6" s="11"/>
    </row>
    <row r="7" spans="2:7" s="1" customFormat="1" ht="15.95" customHeight="1">
      <c r="B7" s="11"/>
      <c r="C7" s="466" t="s">
        <v>21</v>
      </c>
      <c r="D7" s="467"/>
      <c r="E7" s="12"/>
      <c r="F7" s="472" t="s">
        <v>22</v>
      </c>
      <c r="G7" s="11"/>
    </row>
    <row r="8" spans="2:7" s="1" customFormat="1" ht="15.95" customHeight="1">
      <c r="B8" s="11"/>
      <c r="C8" s="468"/>
      <c r="D8" s="469"/>
      <c r="E8" s="57" t="s">
        <v>23</v>
      </c>
      <c r="F8" s="473"/>
      <c r="G8" s="11"/>
    </row>
    <row r="9" spans="2:7" s="1" customFormat="1" ht="39.950000000000003" customHeight="1">
      <c r="B9" s="11"/>
      <c r="C9" s="462" t="s">
        <v>275</v>
      </c>
      <c r="D9" s="463"/>
      <c r="E9" s="370" t="e">
        <f>#REF!</f>
        <v>#REF!</v>
      </c>
      <c r="F9" s="371" t="s">
        <v>281</v>
      </c>
      <c r="G9" s="11"/>
    </row>
    <row r="10" spans="2:7" s="1" customFormat="1" ht="15.95" customHeight="1">
      <c r="B10" s="11"/>
      <c r="C10" s="464" t="s">
        <v>24</v>
      </c>
      <c r="D10" s="465"/>
      <c r="E10" s="49"/>
      <c r="F10" s="50"/>
      <c r="G10" s="11"/>
    </row>
    <row r="11" spans="2:7" s="1" customFormat="1" ht="39.950000000000003" customHeight="1" thickBot="1">
      <c r="B11" s="11"/>
      <c r="C11" s="476" t="s">
        <v>307</v>
      </c>
      <c r="D11" s="477"/>
      <c r="E11" s="477"/>
      <c r="F11" s="478"/>
      <c r="G11" s="11"/>
    </row>
    <row r="12" spans="2:7" s="1" customFormat="1" ht="15.95" customHeight="1">
      <c r="B12" s="11"/>
      <c r="C12" s="466" t="s">
        <v>25</v>
      </c>
      <c r="D12" s="467"/>
      <c r="E12" s="55"/>
      <c r="F12" s="472" t="s">
        <v>22</v>
      </c>
      <c r="G12" s="11"/>
    </row>
    <row r="13" spans="2:7" s="1" customFormat="1" ht="15.95" customHeight="1">
      <c r="B13" s="11"/>
      <c r="C13" s="468"/>
      <c r="D13" s="469"/>
      <c r="E13" s="57" t="s">
        <v>23</v>
      </c>
      <c r="F13" s="473"/>
      <c r="G13" s="11"/>
    </row>
    <row r="14" spans="2:7" s="1" customFormat="1" ht="39.950000000000003" customHeight="1">
      <c r="B14" s="11"/>
      <c r="C14" s="462" t="s">
        <v>276</v>
      </c>
      <c r="D14" s="463"/>
      <c r="E14" s="382" t="e">
        <f>#REF!</f>
        <v>#REF!</v>
      </c>
      <c r="F14" s="374" t="s">
        <v>313</v>
      </c>
      <c r="G14" s="11"/>
    </row>
    <row r="15" spans="2:7" s="1" customFormat="1" ht="15.95" customHeight="1">
      <c r="B15" s="11"/>
      <c r="C15" s="464" t="s">
        <v>26</v>
      </c>
      <c r="D15" s="465"/>
      <c r="E15" s="49"/>
      <c r="F15" s="50"/>
      <c r="G15" s="11"/>
    </row>
    <row r="16" spans="2:7" s="1" customFormat="1" ht="39.950000000000003" customHeight="1" thickBot="1">
      <c r="B16" s="11"/>
      <c r="C16" s="476" t="s">
        <v>333</v>
      </c>
      <c r="D16" s="477"/>
      <c r="E16" s="477"/>
      <c r="F16" s="478"/>
      <c r="G16" s="11"/>
    </row>
    <row r="17" spans="2:7" s="1" customFormat="1" ht="15.95" customHeight="1">
      <c r="B17" s="11"/>
      <c r="C17" s="466" t="s">
        <v>27</v>
      </c>
      <c r="D17" s="467"/>
      <c r="E17" s="55"/>
      <c r="F17" s="472" t="s">
        <v>22</v>
      </c>
      <c r="G17" s="11"/>
    </row>
    <row r="18" spans="2:7" s="1" customFormat="1" ht="15.95" customHeight="1">
      <c r="B18" s="11"/>
      <c r="C18" s="468"/>
      <c r="D18" s="469"/>
      <c r="E18" s="57" t="s">
        <v>23</v>
      </c>
      <c r="F18" s="473"/>
      <c r="G18" s="11"/>
    </row>
    <row r="19" spans="2:7" s="1" customFormat="1" ht="39.950000000000003" customHeight="1">
      <c r="B19" s="11"/>
      <c r="C19" s="462" t="s">
        <v>328</v>
      </c>
      <c r="D19" s="463"/>
      <c r="E19" s="381" t="s">
        <v>329</v>
      </c>
      <c r="F19" s="374" t="s">
        <v>330</v>
      </c>
      <c r="G19" s="11"/>
    </row>
    <row r="20" spans="2:7" s="1" customFormat="1" ht="15.95" customHeight="1">
      <c r="B20" s="11"/>
      <c r="C20" s="464" t="s">
        <v>28</v>
      </c>
      <c r="D20" s="465"/>
      <c r="E20" s="49"/>
      <c r="F20" s="50"/>
      <c r="G20" s="11"/>
    </row>
    <row r="21" spans="2:7" s="1" customFormat="1" ht="39.950000000000003" customHeight="1" thickBot="1">
      <c r="B21" s="11"/>
      <c r="C21" s="476" t="s">
        <v>331</v>
      </c>
      <c r="D21" s="477"/>
      <c r="E21" s="477"/>
      <c r="F21" s="478"/>
      <c r="G21" s="11"/>
    </row>
    <row r="22" spans="2:7" s="1" customFormat="1" ht="16.899999999999999" customHeight="1" thickBot="1">
      <c r="B22" s="11"/>
      <c r="C22" s="458" t="s">
        <v>29</v>
      </c>
      <c r="D22" s="459"/>
      <c r="E22" s="109" t="s">
        <v>30</v>
      </c>
      <c r="F22" s="110"/>
      <c r="G22" s="11"/>
    </row>
    <row r="23" spans="2:7" s="1" customFormat="1" ht="18" customHeight="1" thickBot="1">
      <c r="B23" s="11"/>
      <c r="C23" s="460" t="s">
        <v>327</v>
      </c>
      <c r="D23" s="461"/>
      <c r="E23" s="380" t="s">
        <v>326</v>
      </c>
      <c r="F23" s="111"/>
      <c r="G23" s="11"/>
    </row>
    <row r="24" spans="2:7" s="1" customFormat="1" ht="8.25" customHeight="1">
      <c r="B24" s="11"/>
      <c r="C24" s="11"/>
      <c r="D24" s="11"/>
      <c r="E24" s="11"/>
      <c r="F24" s="11"/>
      <c r="G24" s="11"/>
    </row>
    <row r="25" spans="2:7" s="1" customFormat="1" ht="19.5" thickBot="1">
      <c r="B25" s="11"/>
      <c r="C25" s="10" t="s">
        <v>31</v>
      </c>
      <c r="D25" s="10"/>
      <c r="E25" s="11"/>
      <c r="F25" s="11"/>
      <c r="G25" s="11"/>
    </row>
    <row r="26" spans="2:7" s="1" customFormat="1" ht="15.95" customHeight="1">
      <c r="B26" s="11"/>
      <c r="C26" s="452" t="s">
        <v>32</v>
      </c>
      <c r="D26" s="453"/>
      <c r="E26" s="453" t="s">
        <v>33</v>
      </c>
      <c r="F26" s="454"/>
      <c r="G26" s="11"/>
    </row>
    <row r="27" spans="2:7" s="1" customFormat="1" ht="39.950000000000003" customHeight="1" thickBot="1">
      <c r="B27" s="11"/>
      <c r="C27" s="455"/>
      <c r="D27" s="456"/>
      <c r="E27" s="456"/>
      <c r="F27" s="457"/>
      <c r="G27" s="11"/>
    </row>
    <row r="28" spans="2:7" s="58" customFormat="1" ht="15.95" customHeight="1">
      <c r="B28" s="13"/>
      <c r="C28" s="13" t="s">
        <v>8</v>
      </c>
      <c r="D28" s="13"/>
      <c r="E28" s="13"/>
      <c r="F28" s="13"/>
      <c r="G28" s="13"/>
    </row>
    <row r="29" spans="2:7" s="58" customFormat="1" ht="15.95" customHeight="1">
      <c r="B29" s="13"/>
      <c r="C29" s="13" t="s">
        <v>34</v>
      </c>
      <c r="D29" s="59" t="s">
        <v>35</v>
      </c>
      <c r="E29" s="13"/>
      <c r="F29" s="13"/>
      <c r="G29" s="13"/>
    </row>
    <row r="30" spans="2:7" s="58" customFormat="1" ht="15.95" customHeight="1">
      <c r="B30" s="13"/>
      <c r="C30" s="13" t="s">
        <v>18</v>
      </c>
      <c r="D30" s="13" t="s">
        <v>36</v>
      </c>
      <c r="E30" s="13"/>
      <c r="F30" s="13"/>
      <c r="G30" s="13"/>
    </row>
    <row r="31" spans="2:7" s="58" customFormat="1" ht="15.95" customHeight="1">
      <c r="B31" s="13"/>
      <c r="C31" s="13" t="s">
        <v>37</v>
      </c>
      <c r="D31" s="13" t="s">
        <v>38</v>
      </c>
      <c r="E31" s="13"/>
      <c r="F31" s="13"/>
      <c r="G31" s="13"/>
    </row>
    <row r="32" spans="2:7" s="58" customFormat="1" ht="15.95" customHeight="1">
      <c r="B32" s="13"/>
      <c r="C32" s="13" t="s">
        <v>39</v>
      </c>
      <c r="D32" s="13" t="s">
        <v>40</v>
      </c>
      <c r="E32" s="13"/>
      <c r="F32" s="13"/>
      <c r="G32" s="13"/>
    </row>
    <row r="33" spans="2:7">
      <c r="B33" s="18"/>
      <c r="C33" s="13" t="s">
        <v>41</v>
      </c>
      <c r="D33" s="352"/>
      <c r="E33" s="18"/>
      <c r="F33" s="18"/>
      <c r="G33" s="18"/>
    </row>
    <row r="34" spans="2:7">
      <c r="B34" s="18"/>
      <c r="C34" s="352"/>
      <c r="D34" s="352"/>
      <c r="E34" s="18"/>
      <c r="F34" s="18"/>
      <c r="G34" s="18"/>
    </row>
    <row r="35" spans="2:7">
      <c r="B35" s="18"/>
      <c r="C35" s="352"/>
      <c r="D35" s="352"/>
      <c r="E35" s="18"/>
      <c r="F35" s="18"/>
      <c r="G35" s="18"/>
    </row>
    <row r="36" spans="2:7">
      <c r="B36" s="18"/>
      <c r="C36" s="352"/>
      <c r="D36" s="352"/>
      <c r="E36" s="18"/>
      <c r="F36" s="18"/>
      <c r="G36" s="18"/>
    </row>
    <row r="37" spans="2:7">
      <c r="B37" s="18"/>
      <c r="C37" s="352"/>
      <c r="D37" s="352"/>
      <c r="E37" s="18"/>
      <c r="F37" s="18"/>
      <c r="G37" s="18"/>
    </row>
    <row r="38" spans="2:7">
      <c r="B38" s="18"/>
      <c r="C38" s="352"/>
      <c r="D38" s="352"/>
      <c r="E38" s="18"/>
      <c r="F38" s="18"/>
      <c r="G38" s="18"/>
    </row>
    <row r="39" spans="2:7">
      <c r="B39" s="18"/>
      <c r="C39" s="17"/>
      <c r="D39" s="17"/>
      <c r="E39" s="18"/>
      <c r="F39" s="18"/>
      <c r="G39" s="18"/>
    </row>
    <row r="40" spans="2:7">
      <c r="B40" s="18"/>
      <c r="C40" s="18"/>
      <c r="D40" s="18"/>
      <c r="E40" s="18"/>
      <c r="F40" s="18"/>
      <c r="G40" s="18"/>
    </row>
    <row r="41" spans="2:7">
      <c r="B41" s="18"/>
      <c r="C41" s="18"/>
      <c r="D41" s="18"/>
      <c r="E41" s="18"/>
      <c r="F41" s="18"/>
      <c r="G41" s="18"/>
    </row>
    <row r="42" spans="2:7">
      <c r="B42" s="18"/>
      <c r="C42" s="18"/>
      <c r="D42" s="18"/>
      <c r="E42" s="18"/>
      <c r="F42" s="18"/>
      <c r="G42" s="18"/>
    </row>
    <row r="43" spans="2:7">
      <c r="B43" s="18"/>
      <c r="C43" s="18"/>
      <c r="D43" s="18"/>
      <c r="E43" s="18"/>
      <c r="F43" s="18"/>
      <c r="G43" s="18"/>
    </row>
    <row r="44" spans="2:7">
      <c r="B44" s="18"/>
      <c r="C44" s="18"/>
      <c r="D44" s="18"/>
      <c r="E44" s="18"/>
      <c r="F44" s="18"/>
      <c r="G44" s="18"/>
    </row>
    <row r="45" spans="2:7">
      <c r="B45" s="18"/>
      <c r="C45" s="18"/>
      <c r="D45" s="18"/>
      <c r="E45" s="18"/>
      <c r="F45" s="18"/>
      <c r="G45" s="18"/>
    </row>
    <row r="46" spans="2:7">
      <c r="B46" s="18"/>
      <c r="C46" s="18"/>
      <c r="D46" s="18"/>
      <c r="E46" s="18"/>
      <c r="F46" s="18"/>
      <c r="G46" s="18"/>
    </row>
    <row r="47" spans="2:7">
      <c r="B47" s="18"/>
      <c r="C47" s="18"/>
      <c r="D47" s="18"/>
      <c r="E47" s="18"/>
      <c r="F47" s="18"/>
      <c r="G47" s="18"/>
    </row>
    <row r="48" spans="2:7">
      <c r="B48" s="18"/>
      <c r="C48" s="18"/>
      <c r="D48" s="18"/>
      <c r="E48" s="18"/>
      <c r="F48" s="18"/>
      <c r="G48" s="18"/>
    </row>
    <row r="49" spans="2:7">
      <c r="B49" s="18"/>
      <c r="C49" s="18"/>
      <c r="D49" s="18"/>
      <c r="E49" s="18"/>
      <c r="F49" s="18"/>
      <c r="G49" s="18"/>
    </row>
    <row r="50" spans="2:7">
      <c r="B50" s="18"/>
      <c r="C50" s="18"/>
      <c r="D50" s="18"/>
      <c r="E50" s="18"/>
      <c r="F50" s="18"/>
      <c r="G50" s="18"/>
    </row>
    <row r="51" spans="2:7">
      <c r="B51" s="18"/>
      <c r="C51" s="18"/>
      <c r="D51" s="18"/>
      <c r="E51" s="18"/>
      <c r="F51" s="18"/>
      <c r="G51" s="18"/>
    </row>
    <row r="52" spans="2:7">
      <c r="B52" s="18"/>
      <c r="C52" s="18"/>
      <c r="D52" s="18"/>
      <c r="E52" s="18"/>
      <c r="F52" s="18"/>
      <c r="G52" s="18"/>
    </row>
    <row r="53" spans="2:7">
      <c r="B53" s="18"/>
      <c r="C53" s="18"/>
      <c r="D53" s="18"/>
      <c r="E53" s="18"/>
      <c r="F53" s="18"/>
      <c r="G53" s="18"/>
    </row>
    <row r="54" spans="2:7">
      <c r="B54" s="18"/>
      <c r="C54" s="18"/>
      <c r="D54" s="18"/>
      <c r="E54" s="18"/>
      <c r="F54" s="18"/>
      <c r="G54" s="18"/>
    </row>
    <row r="55" spans="2:7">
      <c r="B55" s="18"/>
      <c r="C55" s="18"/>
      <c r="D55" s="18"/>
      <c r="E55" s="18"/>
      <c r="F55" s="18"/>
      <c r="G55" s="18"/>
    </row>
    <row r="56" spans="2:7">
      <c r="B56" s="18"/>
      <c r="C56" s="18"/>
      <c r="D56" s="18"/>
      <c r="E56" s="18"/>
      <c r="F56" s="18"/>
      <c r="G56" s="18"/>
    </row>
    <row r="57" spans="2:7">
      <c r="B57" s="18"/>
      <c r="C57" s="18"/>
      <c r="D57" s="18"/>
      <c r="E57" s="18"/>
      <c r="F57" s="18"/>
      <c r="G57" s="18"/>
    </row>
    <row r="58" spans="2:7">
      <c r="B58" s="18"/>
      <c r="C58" s="18"/>
      <c r="D58" s="18"/>
      <c r="E58" s="18"/>
      <c r="F58" s="18"/>
      <c r="G58" s="18"/>
    </row>
    <row r="59" spans="2:7">
      <c r="B59" s="18"/>
      <c r="C59" s="18"/>
      <c r="D59" s="18"/>
      <c r="E59" s="18"/>
      <c r="F59" s="18"/>
      <c r="G59" s="18"/>
    </row>
    <row r="60" spans="2:7">
      <c r="B60" s="18"/>
      <c r="C60" s="18"/>
      <c r="D60" s="18"/>
      <c r="E60" s="18"/>
      <c r="F60" s="18"/>
      <c r="G60" s="18"/>
    </row>
    <row r="61" spans="2:7">
      <c r="B61" s="18"/>
      <c r="C61" s="18"/>
      <c r="D61" s="18"/>
      <c r="E61" s="18"/>
      <c r="F61" s="18"/>
      <c r="G61" s="18"/>
    </row>
    <row r="62" spans="2:7">
      <c r="B62" s="18"/>
      <c r="C62" s="18"/>
      <c r="D62" s="18"/>
      <c r="E62" s="18"/>
      <c r="F62" s="18"/>
      <c r="G62" s="18"/>
    </row>
  </sheetData>
  <mergeCells count="25">
    <mergeCell ref="C21:F21"/>
    <mergeCell ref="C19:D19"/>
    <mergeCell ref="C20:D20"/>
    <mergeCell ref="C14:D14"/>
    <mergeCell ref="C15:D15"/>
    <mergeCell ref="F17:F18"/>
    <mergeCell ref="C16:F16"/>
    <mergeCell ref="C17:D18"/>
    <mergeCell ref="C9:D9"/>
    <mergeCell ref="C10:D10"/>
    <mergeCell ref="C12:D13"/>
    <mergeCell ref="E3:F3"/>
    <mergeCell ref="F7:F8"/>
    <mergeCell ref="C3:D3"/>
    <mergeCell ref="C7:D8"/>
    <mergeCell ref="C11:F11"/>
    <mergeCell ref="F12:F13"/>
    <mergeCell ref="C4:D4"/>
    <mergeCell ref="E4:F4"/>
    <mergeCell ref="C26:D26"/>
    <mergeCell ref="E26:F26"/>
    <mergeCell ref="C27:D27"/>
    <mergeCell ref="E27:F27"/>
    <mergeCell ref="C22:D22"/>
    <mergeCell ref="C23:D23"/>
  </mergeCells>
  <phoneticPr fontId="4"/>
  <printOptions horizontalCentered="1" verticalCentered="1"/>
  <pageMargins left="0.59055118110236227" right="0.59055118110236227" top="0.59055118110236227" bottom="0.59055118110236227" header="0.39370078740157483" footer="0.39370078740157483"/>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2"/>
  <sheetViews>
    <sheetView view="pageBreakPreview" zoomScaleNormal="70" zoomScaleSheetLayoutView="100" workbookViewId="0">
      <selection activeCell="C16" sqref="C16:F16"/>
    </sheetView>
  </sheetViews>
  <sheetFormatPr defaultColWidth="9" defaultRowHeight="13.5"/>
  <cols>
    <col min="1" max="2" width="1.625" customWidth="1"/>
    <col min="3" max="3" width="23.375" customWidth="1"/>
    <col min="4" max="4" width="22.625" customWidth="1"/>
    <col min="5" max="6" width="42.625" customWidth="1"/>
    <col min="7" max="7" width="1.625" customWidth="1"/>
  </cols>
  <sheetData>
    <row r="2" spans="2:10" s="1" customFormat="1" ht="19.5" thickBot="1">
      <c r="B2" s="11"/>
      <c r="C2" s="10" t="s">
        <v>17</v>
      </c>
      <c r="D2" s="10"/>
      <c r="E2" s="11"/>
      <c r="F2" s="11"/>
      <c r="G2" s="11"/>
    </row>
    <row r="3" spans="2:10" s="1" customFormat="1" ht="15.95" customHeight="1">
      <c r="B3" s="11"/>
      <c r="C3" s="474" t="s">
        <v>18</v>
      </c>
      <c r="D3" s="475"/>
      <c r="E3" s="470" t="s">
        <v>19</v>
      </c>
      <c r="F3" s="471"/>
      <c r="G3" s="11"/>
    </row>
    <row r="4" spans="2:10" s="1" customFormat="1" ht="75" customHeight="1" thickBot="1">
      <c r="B4" s="11"/>
      <c r="C4" s="490" t="s">
        <v>274</v>
      </c>
      <c r="D4" s="491"/>
      <c r="E4" s="492" t="s">
        <v>353</v>
      </c>
      <c r="F4" s="493"/>
      <c r="G4" s="11"/>
    </row>
    <row r="5" spans="2:10" s="1" customFormat="1" ht="8.25" customHeight="1">
      <c r="B5" s="11"/>
      <c r="C5" s="408"/>
      <c r="D5" s="408"/>
      <c r="E5" s="408"/>
      <c r="F5" s="408"/>
      <c r="G5" s="11"/>
    </row>
    <row r="6" spans="2:10" s="1" customFormat="1" ht="19.5" thickBot="1">
      <c r="B6" s="11"/>
      <c r="C6" s="10" t="s">
        <v>20</v>
      </c>
      <c r="D6" s="10"/>
      <c r="E6" s="408"/>
      <c r="F6" s="408"/>
      <c r="G6" s="11"/>
    </row>
    <row r="7" spans="2:10" s="1" customFormat="1" ht="15.95" customHeight="1">
      <c r="B7" s="11"/>
      <c r="C7" s="466" t="s">
        <v>21</v>
      </c>
      <c r="D7" s="467"/>
      <c r="E7" s="12"/>
      <c r="F7" s="472" t="s">
        <v>22</v>
      </c>
      <c r="G7" s="11"/>
    </row>
    <row r="8" spans="2:10" s="1" customFormat="1" ht="15.95" customHeight="1">
      <c r="B8" s="11"/>
      <c r="C8" s="468"/>
      <c r="D8" s="469"/>
      <c r="E8" s="57" t="s">
        <v>23</v>
      </c>
      <c r="F8" s="473"/>
      <c r="G8" s="11"/>
    </row>
    <row r="9" spans="2:10" s="1" customFormat="1" ht="39.950000000000003" customHeight="1">
      <c r="B9" s="11"/>
      <c r="C9" s="486" t="s">
        <v>276</v>
      </c>
      <c r="D9" s="487"/>
      <c r="E9" s="409">
        <f>+'第1評価指標 地域農産物の販売額の増加'!B40</f>
        <v>102473</v>
      </c>
      <c r="F9" s="410" t="s">
        <v>313</v>
      </c>
      <c r="G9" s="11"/>
    </row>
    <row r="10" spans="2:10" s="1" customFormat="1" ht="15.95" customHeight="1">
      <c r="B10" s="11"/>
      <c r="C10" s="464" t="s">
        <v>26</v>
      </c>
      <c r="D10" s="465"/>
      <c r="E10" s="411"/>
      <c r="F10" s="412"/>
      <c r="G10" s="11"/>
      <c r="J10" s="396"/>
    </row>
    <row r="11" spans="2:10" s="1" customFormat="1" ht="39.950000000000003" customHeight="1" thickBot="1">
      <c r="B11" s="11"/>
      <c r="C11" s="483" t="s">
        <v>349</v>
      </c>
      <c r="D11" s="484"/>
      <c r="E11" s="484"/>
      <c r="F11" s="485"/>
      <c r="G11" s="11"/>
      <c r="J11" s="396"/>
    </row>
    <row r="12" spans="2:10" s="1" customFormat="1" ht="15.95" customHeight="1">
      <c r="B12" s="11"/>
      <c r="C12" s="466" t="s">
        <v>25</v>
      </c>
      <c r="D12" s="467"/>
      <c r="E12" s="55"/>
      <c r="F12" s="472" t="s">
        <v>22</v>
      </c>
      <c r="G12" s="11"/>
      <c r="J12" s="396"/>
    </row>
    <row r="13" spans="2:10" s="1" customFormat="1" ht="15.95" customHeight="1">
      <c r="B13" s="11"/>
      <c r="C13" s="468"/>
      <c r="D13" s="469"/>
      <c r="E13" s="57" t="s">
        <v>23</v>
      </c>
      <c r="F13" s="473"/>
      <c r="G13" s="11"/>
    </row>
    <row r="14" spans="2:10" s="1" customFormat="1" ht="39.950000000000003" customHeight="1">
      <c r="B14" s="11"/>
      <c r="C14" s="486" t="s">
        <v>275</v>
      </c>
      <c r="D14" s="487"/>
      <c r="E14" s="413">
        <f>+'第2評価指標 交流人口の増加'!F28</f>
        <v>165171.40000000002</v>
      </c>
      <c r="F14" s="414" t="s">
        <v>281</v>
      </c>
      <c r="G14" s="11"/>
    </row>
    <row r="15" spans="2:10" s="1" customFormat="1" ht="15.95" customHeight="1">
      <c r="B15" s="11"/>
      <c r="C15" s="464" t="s">
        <v>24</v>
      </c>
      <c r="D15" s="465"/>
      <c r="E15" s="411"/>
      <c r="F15" s="412"/>
      <c r="G15" s="11"/>
    </row>
    <row r="16" spans="2:10" s="1" customFormat="1" ht="65.25" customHeight="1" thickBot="1">
      <c r="B16" s="11"/>
      <c r="C16" s="483" t="s">
        <v>384</v>
      </c>
      <c r="D16" s="484"/>
      <c r="E16" s="484"/>
      <c r="F16" s="485"/>
      <c r="G16" s="11"/>
      <c r="J16" s="396"/>
    </row>
    <row r="17" spans="2:10" s="1" customFormat="1" ht="15.95" customHeight="1">
      <c r="B17" s="11"/>
      <c r="C17" s="466" t="s">
        <v>27</v>
      </c>
      <c r="D17" s="467"/>
      <c r="E17" s="55"/>
      <c r="F17" s="472" t="s">
        <v>22</v>
      </c>
      <c r="G17" s="11"/>
      <c r="J17" s="396"/>
    </row>
    <row r="18" spans="2:10" s="1" customFormat="1" ht="15.95" customHeight="1">
      <c r="B18" s="11"/>
      <c r="C18" s="468"/>
      <c r="D18" s="469"/>
      <c r="E18" s="57" t="s">
        <v>23</v>
      </c>
      <c r="F18" s="473"/>
      <c r="G18" s="11"/>
      <c r="J18" s="396">
        <v>172278.59361524531</v>
      </c>
    </row>
    <row r="19" spans="2:10" s="1" customFormat="1" ht="39.950000000000003" customHeight="1">
      <c r="B19" s="11"/>
      <c r="C19" s="486" t="s">
        <v>328</v>
      </c>
      <c r="D19" s="487"/>
      <c r="E19" s="437" t="s">
        <v>388</v>
      </c>
      <c r="F19" s="410" t="s">
        <v>348</v>
      </c>
      <c r="G19" s="11"/>
      <c r="J19" s="396">
        <v>220229.01781715098</v>
      </c>
    </row>
    <row r="20" spans="2:10" s="1" customFormat="1" ht="15.95" customHeight="1">
      <c r="B20" s="11"/>
      <c r="C20" s="464" t="s">
        <v>28</v>
      </c>
      <c r="D20" s="465"/>
      <c r="E20" s="411"/>
      <c r="F20" s="412"/>
      <c r="G20" s="11"/>
      <c r="J20" s="396">
        <v>268179.44201905659</v>
      </c>
    </row>
    <row r="21" spans="2:10" s="1" customFormat="1" ht="51" customHeight="1" thickBot="1">
      <c r="B21" s="11"/>
      <c r="C21" s="483" t="s">
        <v>391</v>
      </c>
      <c r="D21" s="484"/>
      <c r="E21" s="484"/>
      <c r="F21" s="485"/>
      <c r="G21" s="11"/>
    </row>
    <row r="22" spans="2:10" s="1" customFormat="1" ht="16.899999999999999" customHeight="1" thickBot="1">
      <c r="B22" s="11"/>
      <c r="C22" s="458" t="s">
        <v>29</v>
      </c>
      <c r="D22" s="459"/>
      <c r="E22" s="109" t="s">
        <v>30</v>
      </c>
      <c r="F22" s="110"/>
      <c r="G22" s="11"/>
    </row>
    <row r="23" spans="2:10" s="1" customFormat="1" ht="18" customHeight="1" thickBot="1">
      <c r="B23" s="11"/>
      <c r="C23" s="488" t="s">
        <v>327</v>
      </c>
      <c r="D23" s="489"/>
      <c r="E23" s="415" t="s">
        <v>326</v>
      </c>
      <c r="F23" s="416"/>
      <c r="G23" s="11"/>
    </row>
    <row r="24" spans="2:10" s="1" customFormat="1" ht="8.25" customHeight="1">
      <c r="B24" s="11"/>
      <c r="C24" s="11"/>
      <c r="D24" s="11"/>
      <c r="E24" s="11"/>
      <c r="F24" s="11"/>
      <c r="G24" s="11"/>
    </row>
    <row r="25" spans="2:10" s="1" customFormat="1" ht="19.5" thickBot="1">
      <c r="B25" s="11"/>
      <c r="C25" s="10" t="s">
        <v>31</v>
      </c>
      <c r="D25" s="10"/>
      <c r="E25" s="11"/>
      <c r="F25" s="11"/>
      <c r="G25" s="11"/>
    </row>
    <row r="26" spans="2:10" s="1" customFormat="1" ht="15.95" customHeight="1">
      <c r="B26" s="11"/>
      <c r="C26" s="452" t="s">
        <v>32</v>
      </c>
      <c r="D26" s="453"/>
      <c r="E26" s="453" t="s">
        <v>33</v>
      </c>
      <c r="F26" s="454"/>
      <c r="G26" s="11"/>
    </row>
    <row r="27" spans="2:10" s="1" customFormat="1" ht="25.5" customHeight="1" thickBot="1">
      <c r="B27" s="11"/>
      <c r="C27" s="455"/>
      <c r="D27" s="456"/>
      <c r="E27" s="456"/>
      <c r="F27" s="457"/>
      <c r="G27" s="11"/>
    </row>
    <row r="28" spans="2:10" s="58" customFormat="1" ht="15.95" customHeight="1">
      <c r="B28" s="13"/>
      <c r="C28" s="13" t="s">
        <v>8</v>
      </c>
      <c r="D28" s="13"/>
      <c r="E28" s="13"/>
      <c r="F28" s="13"/>
      <c r="G28" s="13"/>
    </row>
    <row r="29" spans="2:10" s="58" customFormat="1" ht="12.75" customHeight="1">
      <c r="B29" s="13"/>
      <c r="C29" s="13" t="s">
        <v>34</v>
      </c>
      <c r="D29" s="59" t="s">
        <v>35</v>
      </c>
      <c r="E29" s="13"/>
      <c r="F29" s="13"/>
      <c r="G29" s="13"/>
    </row>
    <row r="30" spans="2:10" s="58" customFormat="1" ht="12.75" customHeight="1">
      <c r="B30" s="13"/>
      <c r="C30" s="13" t="s">
        <v>18</v>
      </c>
      <c r="D30" s="13" t="s">
        <v>36</v>
      </c>
      <c r="E30" s="13"/>
      <c r="F30" s="13"/>
      <c r="G30" s="13"/>
    </row>
    <row r="31" spans="2:10" s="58" customFormat="1" ht="12.75" customHeight="1">
      <c r="B31" s="13"/>
      <c r="C31" s="13" t="s">
        <v>37</v>
      </c>
      <c r="D31" s="13" t="s">
        <v>38</v>
      </c>
      <c r="E31" s="13"/>
      <c r="F31" s="13"/>
      <c r="G31" s="13"/>
    </row>
    <row r="32" spans="2:10" s="58" customFormat="1" ht="12.75" customHeight="1">
      <c r="B32" s="13"/>
      <c r="C32" s="13" t="s">
        <v>39</v>
      </c>
      <c r="D32" s="13" t="s">
        <v>40</v>
      </c>
      <c r="E32" s="13"/>
      <c r="F32" s="13"/>
      <c r="G32" s="13"/>
    </row>
    <row r="33" spans="2:7" ht="12.75" customHeight="1">
      <c r="B33" s="18"/>
      <c r="C33" s="13" t="s">
        <v>41</v>
      </c>
      <c r="D33" s="352"/>
      <c r="E33" s="18"/>
      <c r="F33" s="18"/>
      <c r="G33" s="18"/>
    </row>
    <row r="34" spans="2:7">
      <c r="B34" s="18"/>
      <c r="C34" s="352"/>
      <c r="D34" s="352"/>
      <c r="E34" s="18"/>
      <c r="F34" s="18"/>
      <c r="G34" s="18"/>
    </row>
    <row r="35" spans="2:7">
      <c r="B35" s="18"/>
      <c r="C35" s="352"/>
      <c r="D35" s="352"/>
      <c r="E35" s="18"/>
      <c r="F35" s="18"/>
      <c r="G35" s="18"/>
    </row>
    <row r="36" spans="2:7">
      <c r="B36" s="18"/>
      <c r="C36" s="352"/>
      <c r="D36" s="352"/>
      <c r="E36" s="18"/>
      <c r="F36" s="18"/>
      <c r="G36" s="18"/>
    </row>
    <row r="37" spans="2:7">
      <c r="B37" s="18"/>
      <c r="C37" s="352"/>
      <c r="D37" s="352"/>
      <c r="E37" s="18"/>
      <c r="F37" s="18"/>
      <c r="G37" s="18"/>
    </row>
    <row r="38" spans="2:7">
      <c r="B38" s="18"/>
      <c r="C38" s="352"/>
      <c r="D38" s="352"/>
      <c r="E38" s="18"/>
      <c r="F38" s="18"/>
      <c r="G38" s="18"/>
    </row>
    <row r="39" spans="2:7">
      <c r="B39" s="18"/>
      <c r="C39" s="17"/>
      <c r="D39" s="17"/>
      <c r="E39" s="18"/>
      <c r="F39" s="18"/>
      <c r="G39" s="18"/>
    </row>
    <row r="40" spans="2:7">
      <c r="B40" s="18"/>
      <c r="C40" s="18"/>
      <c r="D40" s="18"/>
      <c r="E40" s="18"/>
      <c r="F40" s="18"/>
      <c r="G40" s="18"/>
    </row>
    <row r="41" spans="2:7">
      <c r="B41" s="18"/>
      <c r="C41" s="18"/>
      <c r="D41" s="18"/>
      <c r="E41" s="18"/>
      <c r="F41" s="18"/>
      <c r="G41" s="18"/>
    </row>
    <row r="42" spans="2:7">
      <c r="B42" s="18"/>
      <c r="C42" s="18"/>
      <c r="D42" s="18"/>
      <c r="E42" s="18"/>
      <c r="F42" s="18"/>
      <c r="G42" s="18"/>
    </row>
    <row r="43" spans="2:7">
      <c r="B43" s="18"/>
      <c r="C43" s="18"/>
      <c r="D43" s="18"/>
      <c r="E43" s="18"/>
      <c r="F43" s="18"/>
      <c r="G43" s="18"/>
    </row>
    <row r="44" spans="2:7">
      <c r="B44" s="18"/>
      <c r="C44" s="18"/>
      <c r="D44" s="18"/>
      <c r="E44" s="18"/>
      <c r="F44" s="18"/>
      <c r="G44" s="18"/>
    </row>
    <row r="45" spans="2:7">
      <c r="B45" s="18"/>
      <c r="C45" s="18"/>
      <c r="D45" s="18"/>
      <c r="E45" s="18"/>
      <c r="F45" s="18"/>
      <c r="G45" s="18"/>
    </row>
    <row r="46" spans="2:7">
      <c r="B46" s="18"/>
      <c r="C46" s="18"/>
      <c r="D46" s="18"/>
      <c r="E46" s="18"/>
      <c r="F46" s="18"/>
      <c r="G46" s="18"/>
    </row>
    <row r="47" spans="2:7">
      <c r="B47" s="18"/>
      <c r="C47" s="18"/>
      <c r="D47" s="18"/>
      <c r="E47" s="18"/>
      <c r="F47" s="18"/>
      <c r="G47" s="18"/>
    </row>
    <row r="48" spans="2:7">
      <c r="B48" s="18"/>
      <c r="C48" s="18"/>
      <c r="D48" s="18"/>
      <c r="E48" s="18"/>
      <c r="F48" s="18"/>
      <c r="G48" s="18"/>
    </row>
    <row r="49" spans="2:7">
      <c r="B49" s="18"/>
      <c r="C49" s="18"/>
      <c r="D49" s="18"/>
      <c r="E49" s="18"/>
      <c r="F49" s="18"/>
      <c r="G49" s="18"/>
    </row>
    <row r="50" spans="2:7">
      <c r="B50" s="18"/>
      <c r="C50" s="18"/>
      <c r="D50" s="18"/>
      <c r="E50" s="18"/>
      <c r="F50" s="18"/>
      <c r="G50" s="18"/>
    </row>
    <row r="51" spans="2:7">
      <c r="B51" s="18"/>
      <c r="C51" s="18"/>
      <c r="D51" s="18"/>
      <c r="E51" s="18"/>
      <c r="F51" s="18"/>
      <c r="G51" s="18"/>
    </row>
    <row r="52" spans="2:7">
      <c r="B52" s="18"/>
      <c r="C52" s="18"/>
      <c r="D52" s="18"/>
      <c r="E52" s="18"/>
      <c r="F52" s="18"/>
      <c r="G52" s="18"/>
    </row>
    <row r="53" spans="2:7">
      <c r="B53" s="18"/>
      <c r="C53" s="18"/>
      <c r="D53" s="18"/>
      <c r="E53" s="18"/>
      <c r="F53" s="18"/>
      <c r="G53" s="18"/>
    </row>
    <row r="54" spans="2:7">
      <c r="B54" s="18"/>
      <c r="C54" s="18"/>
      <c r="D54" s="18"/>
      <c r="E54" s="18"/>
      <c r="F54" s="18"/>
      <c r="G54" s="18"/>
    </row>
    <row r="55" spans="2:7">
      <c r="B55" s="18"/>
      <c r="C55" s="18"/>
      <c r="D55" s="18"/>
      <c r="E55" s="18"/>
      <c r="F55" s="18"/>
      <c r="G55" s="18"/>
    </row>
    <row r="56" spans="2:7">
      <c r="B56" s="18"/>
      <c r="C56" s="18"/>
      <c r="D56" s="18"/>
      <c r="E56" s="18"/>
      <c r="F56" s="18"/>
      <c r="G56" s="18"/>
    </row>
    <row r="57" spans="2:7">
      <c r="B57" s="18"/>
      <c r="C57" s="18"/>
      <c r="D57" s="18"/>
      <c r="E57" s="18"/>
      <c r="F57" s="18"/>
      <c r="G57" s="18"/>
    </row>
    <row r="58" spans="2:7">
      <c r="B58" s="18"/>
      <c r="C58" s="18"/>
      <c r="D58" s="18"/>
      <c r="E58" s="18"/>
      <c r="F58" s="18"/>
      <c r="G58" s="18"/>
    </row>
    <row r="59" spans="2:7">
      <c r="B59" s="18"/>
      <c r="C59" s="18"/>
      <c r="D59" s="18"/>
      <c r="E59" s="18"/>
      <c r="F59" s="18"/>
      <c r="G59" s="18"/>
    </row>
    <row r="60" spans="2:7">
      <c r="B60" s="18"/>
      <c r="C60" s="18"/>
      <c r="D60" s="18"/>
      <c r="E60" s="18"/>
      <c r="F60" s="18"/>
      <c r="G60" s="18"/>
    </row>
    <row r="61" spans="2:7">
      <c r="B61" s="18"/>
      <c r="C61" s="18"/>
      <c r="D61" s="18"/>
      <c r="E61" s="18"/>
      <c r="F61" s="18"/>
      <c r="G61" s="18"/>
    </row>
    <row r="62" spans="2:7">
      <c r="B62" s="18"/>
      <c r="C62" s="18"/>
      <c r="D62" s="18"/>
      <c r="E62" s="18"/>
      <c r="F62" s="18"/>
      <c r="G62" s="18"/>
    </row>
  </sheetData>
  <mergeCells count="25">
    <mergeCell ref="C14:D14"/>
    <mergeCell ref="C3:D3"/>
    <mergeCell ref="E3:F3"/>
    <mergeCell ref="C4:D4"/>
    <mergeCell ref="E4:F4"/>
    <mergeCell ref="C7:D8"/>
    <mergeCell ref="F7:F8"/>
    <mergeCell ref="C9:D9"/>
    <mergeCell ref="C10:D10"/>
    <mergeCell ref="C11:F11"/>
    <mergeCell ref="C12:D13"/>
    <mergeCell ref="F12:F13"/>
    <mergeCell ref="C27:D27"/>
    <mergeCell ref="E27:F27"/>
    <mergeCell ref="C15:D15"/>
    <mergeCell ref="C16:F16"/>
    <mergeCell ref="C17:D18"/>
    <mergeCell ref="F17:F18"/>
    <mergeCell ref="C19:D19"/>
    <mergeCell ref="C20:D20"/>
    <mergeCell ref="C21:F21"/>
    <mergeCell ref="C22:D22"/>
    <mergeCell ref="C23:D23"/>
    <mergeCell ref="C26:D26"/>
    <mergeCell ref="E26:F26"/>
  </mergeCells>
  <phoneticPr fontId="4"/>
  <printOptions horizontalCentered="1" verticalCentered="1"/>
  <pageMargins left="0.59055118110236227" right="0.59055118110236227" top="0.59055118110236227" bottom="0.59055118110236227" header="0.39370078740157483" footer="0.39370078740157483"/>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BreakPreview" zoomScaleNormal="100" zoomScaleSheetLayoutView="100" workbookViewId="0">
      <selection activeCell="G31" sqref="G31"/>
    </sheetView>
  </sheetViews>
  <sheetFormatPr defaultRowHeight="13.5"/>
  <cols>
    <col min="1" max="1" width="6.875" customWidth="1"/>
    <col min="2" max="2" width="13" customWidth="1"/>
    <col min="3" max="9" width="13.625" customWidth="1"/>
    <col min="10" max="15" width="10.5" customWidth="1"/>
    <col min="16" max="17" width="10.5" hidden="1" customWidth="1"/>
    <col min="18" max="18" width="10.5" customWidth="1"/>
  </cols>
  <sheetData>
    <row r="1" spans="1:9">
      <c r="A1" t="s">
        <v>354</v>
      </c>
    </row>
    <row r="3" spans="1:9">
      <c r="B3" s="354" t="s">
        <v>355</v>
      </c>
    </row>
    <row r="5" spans="1:9">
      <c r="B5" t="s">
        <v>318</v>
      </c>
    </row>
    <row r="7" spans="1:9">
      <c r="B7" s="369" t="s">
        <v>312</v>
      </c>
    </row>
    <row r="8" spans="1:9">
      <c r="B8" s="496">
        <f>D16</f>
        <v>113500</v>
      </c>
      <c r="C8" s="497"/>
      <c r="D8" s="498"/>
    </row>
    <row r="9" spans="1:9">
      <c r="B9" s="499"/>
      <c r="C9" s="500"/>
      <c r="D9" s="501"/>
    </row>
    <row r="11" spans="1:9">
      <c r="B11" s="505" t="s">
        <v>292</v>
      </c>
      <c r="C11" s="506" t="s">
        <v>316</v>
      </c>
      <c r="D11" s="506"/>
      <c r="E11" s="508" t="s">
        <v>356</v>
      </c>
      <c r="F11" s="509"/>
      <c r="G11" s="506" t="s">
        <v>286</v>
      </c>
      <c r="H11" s="506"/>
      <c r="I11" s="507" t="s">
        <v>320</v>
      </c>
    </row>
    <row r="12" spans="1:9">
      <c r="B12" s="505"/>
      <c r="C12" s="362" t="s">
        <v>314</v>
      </c>
      <c r="D12" s="362" t="s">
        <v>315</v>
      </c>
      <c r="E12" s="362" t="s">
        <v>314</v>
      </c>
      <c r="F12" s="362" t="s">
        <v>315</v>
      </c>
      <c r="G12" s="362" t="s">
        <v>314</v>
      </c>
      <c r="H12" s="362" t="s">
        <v>315</v>
      </c>
      <c r="I12" s="507"/>
    </row>
    <row r="13" spans="1:9">
      <c r="A13" s="502">
        <v>1</v>
      </c>
      <c r="B13" s="356" t="s">
        <v>287</v>
      </c>
      <c r="C13" s="357">
        <v>113598518</v>
      </c>
      <c r="D13" s="361" t="s">
        <v>357</v>
      </c>
      <c r="E13" s="357">
        <v>217852136</v>
      </c>
      <c r="F13" s="361" t="s">
        <v>357</v>
      </c>
      <c r="G13" s="358">
        <f>C13+E13</f>
        <v>331450654</v>
      </c>
      <c r="H13" s="361" t="s">
        <v>357</v>
      </c>
      <c r="I13" s="376">
        <f>C13/G13</f>
        <v>0.34273131348233815</v>
      </c>
    </row>
    <row r="14" spans="1:9">
      <c r="A14" s="503"/>
      <c r="B14" s="356" t="s">
        <v>288</v>
      </c>
      <c r="C14" s="357">
        <v>117683583</v>
      </c>
      <c r="D14" s="361" t="s">
        <v>357</v>
      </c>
      <c r="E14" s="357">
        <v>219897943</v>
      </c>
      <c r="F14" s="361" t="s">
        <v>358</v>
      </c>
      <c r="G14" s="358">
        <f t="shared" ref="G14:G15" si="0">C14+E14</f>
        <v>337581526</v>
      </c>
      <c r="H14" s="361" t="s">
        <v>357</v>
      </c>
      <c r="I14" s="376">
        <f>C14/G14</f>
        <v>0.34860788857267028</v>
      </c>
    </row>
    <row r="15" spans="1:9" ht="14.25" thickBot="1">
      <c r="A15" s="503"/>
      <c r="B15" s="366" t="s">
        <v>282</v>
      </c>
      <c r="C15" s="367">
        <v>109218104</v>
      </c>
      <c r="D15" s="375" t="s">
        <v>357</v>
      </c>
      <c r="E15" s="367">
        <v>224069466</v>
      </c>
      <c r="F15" s="375" t="s">
        <v>358</v>
      </c>
      <c r="G15" s="378">
        <f t="shared" si="0"/>
        <v>333287570</v>
      </c>
      <c r="H15" s="375" t="s">
        <v>357</v>
      </c>
      <c r="I15" s="379">
        <f>C15/G15</f>
        <v>0.32769930183714924</v>
      </c>
    </row>
    <row r="16" spans="1:9" ht="14.25" thickTop="1">
      <c r="B16" s="363" t="s">
        <v>283</v>
      </c>
      <c r="C16" s="364">
        <f>AVERAGE(C13:C15)</f>
        <v>113500068.33333333</v>
      </c>
      <c r="D16" s="676">
        <f>ROUNDDOWN(C16/1000,0)</f>
        <v>113500</v>
      </c>
      <c r="E16" s="364">
        <f>AVERAGE(E13:E15)</f>
        <v>220606515</v>
      </c>
      <c r="F16" s="365">
        <f>ROUNDDOWN(E16/1000,0)</f>
        <v>220606</v>
      </c>
      <c r="G16" s="364">
        <f>AVERAGE(G13:G15)</f>
        <v>334106583.33333331</v>
      </c>
      <c r="H16" s="365">
        <f>ROUNDDOWN(G16/1000,0)</f>
        <v>334106</v>
      </c>
      <c r="I16" s="377">
        <f>C16/G16</f>
        <v>0.3397121577221241</v>
      </c>
    </row>
    <row r="17" spans="2:18">
      <c r="D17" s="355"/>
    </row>
    <row r="19" spans="2:18">
      <c r="B19" s="354" t="s">
        <v>317</v>
      </c>
    </row>
    <row r="21" spans="2:18">
      <c r="B21" s="504" t="s">
        <v>319</v>
      </c>
      <c r="C21" s="504"/>
      <c r="D21" s="504"/>
      <c r="E21" s="504"/>
      <c r="F21" s="504"/>
      <c r="G21" s="504"/>
      <c r="H21" s="504"/>
      <c r="I21" s="504"/>
      <c r="P21" t="s">
        <v>359</v>
      </c>
    </row>
    <row r="22" spans="2:18">
      <c r="B22" s="504"/>
      <c r="C22" s="504"/>
      <c r="D22" s="504"/>
      <c r="E22" s="504"/>
      <c r="F22" s="504"/>
      <c r="G22" s="504"/>
      <c r="H22" s="504"/>
      <c r="I22" s="504"/>
    </row>
    <row r="23" spans="2:18">
      <c r="B23" s="504" t="s">
        <v>332</v>
      </c>
      <c r="C23" s="504"/>
      <c r="D23" s="504"/>
      <c r="E23" s="504"/>
      <c r="F23" s="504"/>
      <c r="G23" s="504"/>
      <c r="H23" s="504"/>
      <c r="I23" s="504"/>
      <c r="P23" t="s">
        <v>360</v>
      </c>
      <c r="Q23" s="420">
        <v>0.4</v>
      </c>
    </row>
    <row r="24" spans="2:18">
      <c r="B24" s="504"/>
      <c r="C24" s="504"/>
      <c r="D24" s="504"/>
      <c r="E24" s="504"/>
      <c r="F24" s="504"/>
      <c r="G24" s="504"/>
      <c r="H24" s="504"/>
      <c r="I24" s="504"/>
      <c r="P24" t="s">
        <v>361</v>
      </c>
      <c r="Q24" s="420">
        <v>0.2</v>
      </c>
    </row>
    <row r="25" spans="2:18">
      <c r="P25" s="394" t="s">
        <v>362</v>
      </c>
      <c r="Q25" s="420">
        <f>SUM(Q23:Q24)</f>
        <v>0.60000000000000009</v>
      </c>
    </row>
    <row r="26" spans="2:18">
      <c r="B26" s="369" t="s">
        <v>323</v>
      </c>
      <c r="Q26" t="s">
        <v>363</v>
      </c>
    </row>
    <row r="27" spans="2:18">
      <c r="B27" s="496">
        <f>F36</f>
        <v>215973</v>
      </c>
      <c r="C27" s="497"/>
      <c r="D27" s="498"/>
    </row>
    <row r="28" spans="2:18">
      <c r="B28" s="499"/>
      <c r="C28" s="500"/>
      <c r="D28" s="501"/>
    </row>
    <row r="30" spans="2:18">
      <c r="B30" t="s">
        <v>305</v>
      </c>
    </row>
    <row r="31" spans="2:18">
      <c r="B31" s="505" t="s">
        <v>292</v>
      </c>
      <c r="C31" s="506" t="s">
        <v>322</v>
      </c>
      <c r="D31" s="506"/>
      <c r="E31" s="506" t="s">
        <v>321</v>
      </c>
      <c r="F31" s="506"/>
      <c r="H31" s="495"/>
      <c r="I31" s="494"/>
      <c r="J31" s="494"/>
      <c r="K31" s="494"/>
      <c r="L31" s="494"/>
      <c r="N31" s="495"/>
      <c r="O31" s="494"/>
      <c r="P31" s="494"/>
      <c r="Q31" s="494"/>
      <c r="R31" s="494"/>
    </row>
    <row r="32" spans="2:18">
      <c r="B32" s="505"/>
      <c r="C32" s="362" t="s">
        <v>314</v>
      </c>
      <c r="D32" s="362" t="s">
        <v>315</v>
      </c>
      <c r="E32" s="362" t="s">
        <v>314</v>
      </c>
      <c r="F32" s="362" t="s">
        <v>315</v>
      </c>
      <c r="H32" s="495"/>
      <c r="I32" s="418"/>
      <c r="J32" s="418"/>
      <c r="K32" s="418"/>
      <c r="L32" s="418"/>
      <c r="N32" s="495"/>
      <c r="O32" s="418"/>
      <c r="P32" s="418"/>
      <c r="Q32" s="418"/>
      <c r="R32" s="418"/>
    </row>
    <row r="33" spans="2:18">
      <c r="B33" s="356" t="s">
        <v>302</v>
      </c>
      <c r="C33" s="357">
        <f>C35*0.8</f>
        <v>416000000</v>
      </c>
      <c r="D33" s="357">
        <f>C33/1000</f>
        <v>416000</v>
      </c>
      <c r="E33" s="357">
        <f>C33*0.44</f>
        <v>183040000</v>
      </c>
      <c r="F33" s="357">
        <f>ROUNDDOWN(E33/1000,0)</f>
        <v>183040</v>
      </c>
      <c r="I33" s="393"/>
      <c r="J33" s="393"/>
      <c r="K33" s="393"/>
      <c r="L33" s="393"/>
      <c r="O33" s="393"/>
      <c r="P33" s="393"/>
      <c r="Q33" s="393"/>
      <c r="R33" s="393"/>
    </row>
    <row r="34" spans="2:18">
      <c r="B34" s="356" t="s">
        <v>303</v>
      </c>
      <c r="C34" s="357">
        <f>C35*0.9</f>
        <v>468000000</v>
      </c>
      <c r="D34" s="357">
        <f t="shared" ref="D34:D35" si="1">C34/1000</f>
        <v>468000</v>
      </c>
      <c r="E34" s="357">
        <f>C34*0.46</f>
        <v>215280000</v>
      </c>
      <c r="F34" s="357">
        <f>ROUNDDOWN(E34/1000,0)</f>
        <v>215280</v>
      </c>
      <c r="I34" s="393"/>
      <c r="J34" s="393"/>
      <c r="K34" s="393"/>
      <c r="L34" s="393"/>
      <c r="O34" s="393"/>
      <c r="P34" s="393"/>
      <c r="Q34" s="393"/>
      <c r="R34" s="393"/>
    </row>
    <row r="35" spans="2:18" ht="14.25" thickBot="1">
      <c r="B35" s="366" t="s">
        <v>304</v>
      </c>
      <c r="C35" s="367">
        <v>520000000</v>
      </c>
      <c r="D35" s="367">
        <f t="shared" si="1"/>
        <v>520000</v>
      </c>
      <c r="E35" s="367">
        <f>C35*0.48</f>
        <v>249600000</v>
      </c>
      <c r="F35" s="367">
        <f>ROUNDDOWN(E35/1000,0)</f>
        <v>249600</v>
      </c>
      <c r="I35" s="393"/>
      <c r="J35" s="393"/>
      <c r="K35" s="393"/>
      <c r="L35" s="393"/>
      <c r="O35" s="393"/>
      <c r="P35" s="393"/>
      <c r="Q35" s="393"/>
      <c r="R35" s="393"/>
    </row>
    <row r="36" spans="2:18" ht="14.25" thickTop="1">
      <c r="B36" s="363" t="s">
        <v>283</v>
      </c>
      <c r="C36" s="364">
        <f>AVERAGE(C33:C35)</f>
        <v>468000000</v>
      </c>
      <c r="D36" s="364">
        <f t="shared" ref="D36:E36" si="2">AVERAGE(D33:D35)</f>
        <v>468000</v>
      </c>
      <c r="E36" s="364">
        <f t="shared" si="2"/>
        <v>215973333.33333334</v>
      </c>
      <c r="F36" s="677">
        <f>ROUNDDOWN(AVERAGE(F33:F35),0)</f>
        <v>215973</v>
      </c>
      <c r="H36" s="394"/>
      <c r="I36" s="393"/>
      <c r="J36" s="393"/>
      <c r="K36" s="393"/>
      <c r="L36" s="395"/>
      <c r="N36" s="394"/>
      <c r="O36" s="393"/>
      <c r="P36" s="393"/>
      <c r="Q36" s="393"/>
      <c r="R36" s="395"/>
    </row>
    <row r="37" spans="2:18">
      <c r="B37" s="359" t="s">
        <v>345</v>
      </c>
    </row>
    <row r="39" spans="2:18">
      <c r="B39" s="369" t="s">
        <v>325</v>
      </c>
    </row>
    <row r="40" spans="2:18">
      <c r="B40" s="496">
        <f>B27-B8</f>
        <v>102473</v>
      </c>
      <c r="C40" s="497"/>
      <c r="D40" s="498"/>
    </row>
    <row r="41" spans="2:18">
      <c r="B41" s="499"/>
      <c r="C41" s="500"/>
      <c r="D41" s="501"/>
    </row>
  </sheetData>
  <mergeCells count="20">
    <mergeCell ref="I11:I12"/>
    <mergeCell ref="B8:D9"/>
    <mergeCell ref="B11:B12"/>
    <mergeCell ref="C11:D11"/>
    <mergeCell ref="E11:F11"/>
    <mergeCell ref="G11:H11"/>
    <mergeCell ref="A13:A15"/>
    <mergeCell ref="B21:I22"/>
    <mergeCell ref="B23:I24"/>
    <mergeCell ref="B27:D28"/>
    <mergeCell ref="B31:B32"/>
    <mergeCell ref="C31:D31"/>
    <mergeCell ref="E31:F31"/>
    <mergeCell ref="H31:H32"/>
    <mergeCell ref="I31:J31"/>
    <mergeCell ref="K31:L31"/>
    <mergeCell ref="N31:N32"/>
    <mergeCell ref="O31:P31"/>
    <mergeCell ref="Q31:R31"/>
    <mergeCell ref="B40:D41"/>
  </mergeCells>
  <phoneticPr fontId="4"/>
  <pageMargins left="0.70866141732283472" right="0.70866141732283472" top="0.74803149606299213" bottom="0.74803149606299213" header="0.31496062992125984" footer="0.31496062992125984"/>
  <pageSetup paperSize="9" scale="76" orientation="portrait"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view="pageBreakPreview" zoomScale="90" zoomScaleNormal="60" zoomScaleSheetLayoutView="90" workbookViewId="0">
      <selection activeCell="J28" sqref="J28"/>
    </sheetView>
  </sheetViews>
  <sheetFormatPr defaultRowHeight="13.5"/>
  <cols>
    <col min="2" max="2" width="11.75" customWidth="1"/>
    <col min="3" max="11" width="12.75" customWidth="1"/>
  </cols>
  <sheetData>
    <row r="1" spans="1:11">
      <c r="A1" t="s">
        <v>364</v>
      </c>
    </row>
    <row r="2" spans="1:11">
      <c r="B2" s="354" t="s">
        <v>300</v>
      </c>
    </row>
    <row r="4" spans="1:11">
      <c r="B4" t="s">
        <v>297</v>
      </c>
    </row>
    <row r="6" spans="1:11">
      <c r="B6" s="369" t="s">
        <v>299</v>
      </c>
    </row>
    <row r="7" spans="1:11">
      <c r="B7" s="496">
        <f>E20</f>
        <v>158493.59999999998</v>
      </c>
      <c r="C7" s="497"/>
      <c r="D7" s="498"/>
    </row>
    <row r="8" spans="1:11">
      <c r="B8" s="499"/>
      <c r="C8" s="500"/>
      <c r="D8" s="501"/>
    </row>
    <row r="10" spans="1:11">
      <c r="B10" t="s">
        <v>298</v>
      </c>
    </row>
    <row r="11" spans="1:11">
      <c r="B11" s="514" t="s">
        <v>292</v>
      </c>
      <c r="C11" s="506" t="s">
        <v>291</v>
      </c>
      <c r="D11" s="506"/>
      <c r="E11" s="506"/>
      <c r="F11" s="506" t="s">
        <v>290</v>
      </c>
      <c r="G11" s="506"/>
      <c r="H11" s="506"/>
      <c r="I11" s="506" t="s">
        <v>296</v>
      </c>
      <c r="J11" s="506"/>
      <c r="K11" s="506"/>
    </row>
    <row r="12" spans="1:11">
      <c r="B12" s="515"/>
      <c r="C12" s="362" t="s">
        <v>284</v>
      </c>
      <c r="D12" s="362" t="s">
        <v>285</v>
      </c>
      <c r="E12" s="362" t="s">
        <v>289</v>
      </c>
      <c r="F12" s="362" t="s">
        <v>284</v>
      </c>
      <c r="G12" s="362" t="s">
        <v>285</v>
      </c>
      <c r="H12" s="362" t="s">
        <v>289</v>
      </c>
      <c r="I12" s="362" t="s">
        <v>284</v>
      </c>
      <c r="J12" s="362" t="s">
        <v>285</v>
      </c>
      <c r="K12" s="362" t="s">
        <v>289</v>
      </c>
    </row>
    <row r="13" spans="1:11">
      <c r="A13" s="510" t="s">
        <v>346</v>
      </c>
      <c r="B13" s="356" t="s">
        <v>293</v>
      </c>
      <c r="C13" s="357">
        <v>207790</v>
      </c>
      <c r="D13" s="357">
        <v>58868</v>
      </c>
      <c r="E13" s="357">
        <v>266658</v>
      </c>
      <c r="F13" s="357">
        <f>113598518+217852136</f>
        <v>331450654</v>
      </c>
      <c r="G13" s="360">
        <v>45898650</v>
      </c>
      <c r="H13" s="360">
        <v>377349304</v>
      </c>
      <c r="I13" s="357">
        <f>ROUNDDOWN(F13/C13,0)</f>
        <v>1595</v>
      </c>
      <c r="J13" s="357">
        <f t="shared" ref="J13:K15" si="0">ROUNDDOWN(G13/D13,0)</f>
        <v>779</v>
      </c>
      <c r="K13" s="357">
        <f>ROUNDDOWN(H13/E13,0)</f>
        <v>1415</v>
      </c>
    </row>
    <row r="14" spans="1:11">
      <c r="A14" s="511"/>
      <c r="B14" s="356" t="s">
        <v>294</v>
      </c>
      <c r="C14" s="357">
        <v>208849</v>
      </c>
      <c r="D14" s="357">
        <v>60550</v>
      </c>
      <c r="E14" s="357">
        <v>269399</v>
      </c>
      <c r="F14" s="357">
        <f>117683583+219897943</f>
        <v>337581526</v>
      </c>
      <c r="G14" s="360">
        <v>51417976</v>
      </c>
      <c r="H14" s="360">
        <v>388999502</v>
      </c>
      <c r="I14" s="357">
        <f>ROUNDDOWN(F14/C14,0)</f>
        <v>1616</v>
      </c>
      <c r="J14" s="357">
        <f t="shared" si="0"/>
        <v>849</v>
      </c>
      <c r="K14" s="357">
        <f t="shared" si="0"/>
        <v>1443</v>
      </c>
    </row>
    <row r="15" spans="1:11" ht="14.25" thickBot="1">
      <c r="A15" s="511"/>
      <c r="B15" s="366" t="s">
        <v>295</v>
      </c>
      <c r="C15" s="367">
        <v>197117</v>
      </c>
      <c r="D15" s="367">
        <v>59294</v>
      </c>
      <c r="E15" s="367">
        <v>256411</v>
      </c>
      <c r="F15" s="367">
        <f>109218104+224069466</f>
        <v>333287570</v>
      </c>
      <c r="G15" s="368">
        <v>56755410</v>
      </c>
      <c r="H15" s="368">
        <v>390042980</v>
      </c>
      <c r="I15" s="367">
        <f t="shared" ref="I15" si="1">ROUNDDOWN(F15/C15,0)</f>
        <v>1690</v>
      </c>
      <c r="J15" s="367">
        <f t="shared" si="0"/>
        <v>957</v>
      </c>
      <c r="K15" s="367">
        <f t="shared" si="0"/>
        <v>1521</v>
      </c>
    </row>
    <row r="16" spans="1:11" ht="14.25" thickTop="1">
      <c r="A16" s="419"/>
      <c r="B16" s="400" t="s">
        <v>283</v>
      </c>
      <c r="C16" s="401">
        <f>AVERAGE(C13:C15)</f>
        <v>204585.33333333334</v>
      </c>
      <c r="D16" s="401">
        <f t="shared" ref="D16:K16" si="2">AVERAGE(D13:D15)</f>
        <v>59570.666666666664</v>
      </c>
      <c r="E16" s="401">
        <f t="shared" si="2"/>
        <v>264156</v>
      </c>
      <c r="F16" s="401">
        <f t="shared" si="2"/>
        <v>334106583.33333331</v>
      </c>
      <c r="G16" s="401">
        <f t="shared" si="2"/>
        <v>51357345.333333336</v>
      </c>
      <c r="H16" s="401">
        <f t="shared" si="2"/>
        <v>385463928.66666669</v>
      </c>
      <c r="I16" s="401">
        <f t="shared" si="2"/>
        <v>1633.6666666666667</v>
      </c>
      <c r="J16" s="401">
        <f t="shared" si="2"/>
        <v>861.66666666666663</v>
      </c>
      <c r="K16" s="401">
        <f t="shared" si="2"/>
        <v>1459.6666666666667</v>
      </c>
    </row>
    <row r="17" spans="1:11">
      <c r="A17" s="510" t="s">
        <v>347</v>
      </c>
      <c r="B17" s="372" t="s">
        <v>293</v>
      </c>
      <c r="C17" s="365">
        <f>C13*0.6</f>
        <v>124674</v>
      </c>
      <c r="D17" s="365">
        <f t="shared" ref="D17:H17" si="3">D13*0.6</f>
        <v>35320.799999999996</v>
      </c>
      <c r="E17" s="365">
        <f>E13*0.6</f>
        <v>159994.79999999999</v>
      </c>
      <c r="F17" s="365">
        <f t="shared" si="3"/>
        <v>198870392.40000001</v>
      </c>
      <c r="G17" s="365">
        <f t="shared" si="3"/>
        <v>27539190</v>
      </c>
      <c r="H17" s="365">
        <f t="shared" si="3"/>
        <v>226409582.40000001</v>
      </c>
      <c r="I17" s="365">
        <f>ROUNDDOWN(F17/C17,0)</f>
        <v>1595</v>
      </c>
      <c r="J17" s="365">
        <f t="shared" ref="J17:K19" si="4">ROUNDDOWN(G17/D17,0)</f>
        <v>779</v>
      </c>
      <c r="K17" s="365">
        <f t="shared" si="4"/>
        <v>1415</v>
      </c>
    </row>
    <row r="18" spans="1:11">
      <c r="A18" s="511"/>
      <c r="B18" s="356" t="s">
        <v>294</v>
      </c>
      <c r="C18" s="357">
        <f t="shared" ref="C18:H19" si="5">C14*0.6</f>
        <v>125309.4</v>
      </c>
      <c r="D18" s="357">
        <f t="shared" si="5"/>
        <v>36330</v>
      </c>
      <c r="E18" s="357">
        <f t="shared" si="5"/>
        <v>161639.4</v>
      </c>
      <c r="F18" s="357">
        <f t="shared" si="5"/>
        <v>202548915.59999999</v>
      </c>
      <c r="G18" s="357">
        <f t="shared" si="5"/>
        <v>30850785.599999998</v>
      </c>
      <c r="H18" s="357">
        <f t="shared" si="5"/>
        <v>233399701.19999999</v>
      </c>
      <c r="I18" s="357">
        <f t="shared" ref="I18:I19" si="6">ROUNDDOWN(F18/C18,0)</f>
        <v>1616</v>
      </c>
      <c r="J18" s="357">
        <f t="shared" si="4"/>
        <v>849</v>
      </c>
      <c r="K18" s="357">
        <f t="shared" si="4"/>
        <v>1443</v>
      </c>
    </row>
    <row r="19" spans="1:11" ht="14.25" thickBot="1">
      <c r="A19" s="511"/>
      <c r="B19" s="366" t="s">
        <v>295</v>
      </c>
      <c r="C19" s="367">
        <f t="shared" si="5"/>
        <v>118270.2</v>
      </c>
      <c r="D19" s="367">
        <f t="shared" si="5"/>
        <v>35576.400000000001</v>
      </c>
      <c r="E19" s="367">
        <f t="shared" si="5"/>
        <v>153846.6</v>
      </c>
      <c r="F19" s="367">
        <f t="shared" si="5"/>
        <v>199972542</v>
      </c>
      <c r="G19" s="367">
        <f t="shared" si="5"/>
        <v>34053246</v>
      </c>
      <c r="H19" s="367">
        <f t="shared" si="5"/>
        <v>234025788</v>
      </c>
      <c r="I19" s="367">
        <f t="shared" si="6"/>
        <v>1690</v>
      </c>
      <c r="J19" s="367">
        <f t="shared" si="4"/>
        <v>957</v>
      </c>
      <c r="K19" s="367">
        <f t="shared" si="4"/>
        <v>1521</v>
      </c>
    </row>
    <row r="20" spans="1:11" ht="14.25" thickTop="1">
      <c r="B20" s="402" t="s">
        <v>283</v>
      </c>
      <c r="C20" s="403">
        <f>AVERAGE(C17:C19)</f>
        <v>122751.2</v>
      </c>
      <c r="D20" s="403">
        <f t="shared" ref="D20:K20" si="7">AVERAGE(D17:D19)</f>
        <v>35742.399999999994</v>
      </c>
      <c r="E20" s="675">
        <f>AVERAGE(E17:E19)</f>
        <v>158493.59999999998</v>
      </c>
      <c r="F20" s="403">
        <f t="shared" si="7"/>
        <v>200463950</v>
      </c>
      <c r="G20" s="403">
        <f t="shared" si="7"/>
        <v>30814407.199999999</v>
      </c>
      <c r="H20" s="403">
        <f t="shared" si="7"/>
        <v>231278357.20000002</v>
      </c>
      <c r="I20" s="403">
        <f>AVERAGE(I17:I19)</f>
        <v>1633.6666666666667</v>
      </c>
      <c r="J20" s="403">
        <f t="shared" si="7"/>
        <v>861.66666666666663</v>
      </c>
      <c r="K20" s="403">
        <f t="shared" si="7"/>
        <v>1459.6666666666667</v>
      </c>
    </row>
    <row r="21" spans="1:11">
      <c r="B21" s="354"/>
    </row>
    <row r="23" spans="1:11">
      <c r="B23" s="354" t="s">
        <v>301</v>
      </c>
    </row>
    <row r="25" spans="1:11">
      <c r="B25" s="421" t="s">
        <v>365</v>
      </c>
    </row>
    <row r="27" spans="1:11">
      <c r="B27" s="369" t="s">
        <v>306</v>
      </c>
      <c r="F27" s="369" t="s">
        <v>366</v>
      </c>
    </row>
    <row r="28" spans="1:11">
      <c r="B28" s="496">
        <f>E40</f>
        <v>323665</v>
      </c>
      <c r="C28" s="497"/>
      <c r="D28" s="498"/>
      <c r="F28" s="496">
        <f>+B28-B7</f>
        <v>165171.40000000002</v>
      </c>
      <c r="G28" s="497"/>
      <c r="H28" s="498"/>
    </row>
    <row r="29" spans="1:11">
      <c r="B29" s="499"/>
      <c r="C29" s="500"/>
      <c r="D29" s="501"/>
      <c r="F29" s="499"/>
      <c r="G29" s="500"/>
      <c r="H29" s="501"/>
    </row>
    <row r="31" spans="1:11">
      <c r="B31" t="s">
        <v>305</v>
      </c>
    </row>
    <row r="32" spans="1:11">
      <c r="B32" s="514" t="s">
        <v>292</v>
      </c>
      <c r="C32" s="673" t="s">
        <v>291</v>
      </c>
      <c r="D32" s="673"/>
      <c r="E32" s="673"/>
      <c r="F32" s="673" t="s">
        <v>290</v>
      </c>
      <c r="G32" s="673"/>
      <c r="H32" s="673"/>
      <c r="I32" s="673" t="s">
        <v>296</v>
      </c>
      <c r="J32" s="673"/>
      <c r="K32" s="673"/>
    </row>
    <row r="33" spans="1:11">
      <c r="B33" s="515"/>
      <c r="C33" s="674" t="s">
        <v>389</v>
      </c>
      <c r="D33" s="674" t="s">
        <v>285</v>
      </c>
      <c r="E33" s="674" t="s">
        <v>289</v>
      </c>
      <c r="F33" s="674" t="s">
        <v>389</v>
      </c>
      <c r="G33" s="674" t="s">
        <v>285</v>
      </c>
      <c r="H33" s="674" t="s">
        <v>289</v>
      </c>
      <c r="I33" s="674" t="s">
        <v>389</v>
      </c>
      <c r="J33" s="674" t="s">
        <v>285</v>
      </c>
      <c r="K33" s="674" t="s">
        <v>289</v>
      </c>
    </row>
    <row r="34" spans="1:11">
      <c r="A34" s="510" t="s">
        <v>346</v>
      </c>
      <c r="B34" s="356" t="s">
        <v>302</v>
      </c>
      <c r="C34" s="357">
        <f>F34/I34</f>
        <v>293817.58824729646</v>
      </c>
      <c r="D34" s="357">
        <f>G34/J34</f>
        <v>185686.65377176018</v>
      </c>
      <c r="E34" s="357">
        <f>+C34+D34</f>
        <v>479504.24201905663</v>
      </c>
      <c r="F34" s="357">
        <f>F36*0.8</f>
        <v>480000000</v>
      </c>
      <c r="G34" s="357">
        <f>G36*0.8</f>
        <v>160000000</v>
      </c>
      <c r="H34" s="357">
        <f t="shared" ref="H34:H35" si="8">SUM(F34:G34)</f>
        <v>640000000</v>
      </c>
      <c r="I34" s="357">
        <f>I20</f>
        <v>1633.6666666666667</v>
      </c>
      <c r="J34" s="357">
        <f>J20</f>
        <v>861.66666666666663</v>
      </c>
      <c r="K34" s="357">
        <f t="shared" ref="K34" si="9">K20</f>
        <v>1459.6666666666667</v>
      </c>
    </row>
    <row r="35" spans="1:11">
      <c r="A35" s="511"/>
      <c r="B35" s="356" t="s">
        <v>303</v>
      </c>
      <c r="C35" s="357">
        <f t="shared" ref="C35:D36" si="10">F35/I35</f>
        <v>330544.78677820851</v>
      </c>
      <c r="D35" s="357">
        <f t="shared" si="10"/>
        <v>208897.4854932302</v>
      </c>
      <c r="E35" s="357">
        <f>+C35+D35</f>
        <v>539442.27227143873</v>
      </c>
      <c r="F35" s="357">
        <f>F36*0.9</f>
        <v>540000000</v>
      </c>
      <c r="G35" s="357">
        <f>G36*0.9</f>
        <v>180000000</v>
      </c>
      <c r="H35" s="357">
        <f t="shared" si="8"/>
        <v>720000000</v>
      </c>
      <c r="I35" s="357">
        <f>I20</f>
        <v>1633.6666666666667</v>
      </c>
      <c r="J35" s="357">
        <f t="shared" ref="J35:K35" si="11">J20</f>
        <v>861.66666666666663</v>
      </c>
      <c r="K35" s="357">
        <f t="shared" si="11"/>
        <v>1459.6666666666667</v>
      </c>
    </row>
    <row r="36" spans="1:11" ht="14.25" thickBot="1">
      <c r="A36" s="511"/>
      <c r="B36" s="366" t="s">
        <v>304</v>
      </c>
      <c r="C36" s="367">
        <f t="shared" si="10"/>
        <v>367271.98530912056</v>
      </c>
      <c r="D36" s="367">
        <f t="shared" si="10"/>
        <v>232108.31721470019</v>
      </c>
      <c r="E36" s="367">
        <f>+C36+D36</f>
        <v>599380.30252382078</v>
      </c>
      <c r="F36" s="367">
        <v>600000000</v>
      </c>
      <c r="G36" s="367">
        <v>200000000</v>
      </c>
      <c r="H36" s="367">
        <f>SUM(F36:G36)</f>
        <v>800000000</v>
      </c>
      <c r="I36" s="367">
        <f>I20</f>
        <v>1633.6666666666667</v>
      </c>
      <c r="J36" s="367">
        <f t="shared" ref="J36:K36" si="12">J20</f>
        <v>861.66666666666663</v>
      </c>
      <c r="K36" s="367">
        <f t="shared" si="12"/>
        <v>1459.6666666666667</v>
      </c>
    </row>
    <row r="37" spans="1:11" ht="14.25" customHeight="1" thickTop="1">
      <c r="A37" s="510" t="s">
        <v>347</v>
      </c>
      <c r="B37" s="422" t="s">
        <v>302</v>
      </c>
      <c r="C37" s="423">
        <f>C34*0.6</f>
        <v>176290.55294837788</v>
      </c>
      <c r="D37" s="423">
        <f>D34*0.6</f>
        <v>111411.99226305611</v>
      </c>
      <c r="E37" s="423">
        <f>ROUNDDOWN(SUM(C37:D37),0)</f>
        <v>287702</v>
      </c>
      <c r="F37" s="397" t="s">
        <v>367</v>
      </c>
      <c r="G37" s="397" t="s">
        <v>367</v>
      </c>
      <c r="H37" s="397" t="s">
        <v>368</v>
      </c>
      <c r="I37" s="397" t="s">
        <v>367</v>
      </c>
      <c r="J37" s="397" t="s">
        <v>357</v>
      </c>
      <c r="K37" s="397" t="s">
        <v>368</v>
      </c>
    </row>
    <row r="38" spans="1:11">
      <c r="A38" s="511"/>
      <c r="B38" s="424" t="s">
        <v>303</v>
      </c>
      <c r="C38" s="425">
        <f t="shared" ref="C38:D39" si="13">C35*0.6</f>
        <v>198326.87206692511</v>
      </c>
      <c r="D38" s="425">
        <f t="shared" si="13"/>
        <v>125338.49129593812</v>
      </c>
      <c r="E38" s="425">
        <f t="shared" ref="E38:E39" si="14">ROUNDDOWN(SUM(C38:D38),0)</f>
        <v>323665</v>
      </c>
      <c r="F38" s="398" t="s">
        <v>357</v>
      </c>
      <c r="G38" s="398" t="s">
        <v>357</v>
      </c>
      <c r="H38" s="398" t="s">
        <v>367</v>
      </c>
      <c r="I38" s="398" t="s">
        <v>367</v>
      </c>
      <c r="J38" s="398" t="s">
        <v>368</v>
      </c>
      <c r="K38" s="398" t="s">
        <v>367</v>
      </c>
    </row>
    <row r="39" spans="1:11" ht="14.25" thickBot="1">
      <c r="A39" s="511"/>
      <c r="B39" s="426" t="s">
        <v>304</v>
      </c>
      <c r="C39" s="427">
        <f t="shared" si="13"/>
        <v>220363.19118547233</v>
      </c>
      <c r="D39" s="427">
        <f t="shared" si="13"/>
        <v>139264.9903288201</v>
      </c>
      <c r="E39" s="427">
        <f t="shared" si="14"/>
        <v>359628</v>
      </c>
      <c r="F39" s="399" t="s">
        <v>367</v>
      </c>
      <c r="G39" s="399" t="s">
        <v>367</v>
      </c>
      <c r="H39" s="399" t="s">
        <v>367</v>
      </c>
      <c r="I39" s="399" t="s">
        <v>367</v>
      </c>
      <c r="J39" s="399" t="s">
        <v>369</v>
      </c>
      <c r="K39" s="399" t="s">
        <v>367</v>
      </c>
    </row>
    <row r="40" spans="1:11" ht="14.25" thickTop="1">
      <c r="B40" s="402" t="s">
        <v>283</v>
      </c>
      <c r="C40" s="403">
        <f>AVERAGE(C37:C39)</f>
        <v>198326.87206692508</v>
      </c>
      <c r="D40" s="403">
        <f>AVERAGE(D37:D39)</f>
        <v>125338.4912959381</v>
      </c>
      <c r="E40" s="675">
        <f>AVERAGE(E37:E39)</f>
        <v>323665</v>
      </c>
      <c r="F40" s="404" t="s">
        <v>367</v>
      </c>
      <c r="G40" s="404" t="s">
        <v>367</v>
      </c>
      <c r="H40" s="404" t="s">
        <v>367</v>
      </c>
      <c r="I40" s="404" t="s">
        <v>367</v>
      </c>
      <c r="J40" s="404" t="s">
        <v>367</v>
      </c>
      <c r="K40" s="404" t="s">
        <v>367</v>
      </c>
    </row>
    <row r="43" spans="1:11">
      <c r="I43" s="428"/>
      <c r="J43" s="429"/>
    </row>
    <row r="44" spans="1:11">
      <c r="B44" t="s">
        <v>308</v>
      </c>
      <c r="I44" s="428"/>
      <c r="J44" s="429"/>
    </row>
    <row r="45" spans="1:11">
      <c r="B45" t="s">
        <v>309</v>
      </c>
      <c r="I45" s="428"/>
      <c r="J45" s="429"/>
    </row>
    <row r="46" spans="1:11">
      <c r="B46" t="s">
        <v>310</v>
      </c>
      <c r="J46" s="429"/>
    </row>
    <row r="47" spans="1:11">
      <c r="B47" t="s">
        <v>311</v>
      </c>
      <c r="J47" s="429"/>
    </row>
    <row r="52" spans="1:3">
      <c r="B52" t="s">
        <v>370</v>
      </c>
    </row>
    <row r="53" spans="1:3">
      <c r="B53" t="s">
        <v>371</v>
      </c>
    </row>
    <row r="54" spans="1:3" ht="27">
      <c r="B54" s="430" t="s">
        <v>372</v>
      </c>
      <c r="C54" s="431" t="s">
        <v>373</v>
      </c>
    </row>
    <row r="55" spans="1:3">
      <c r="B55" s="356" t="s">
        <v>374</v>
      </c>
      <c r="C55" s="357">
        <v>426700</v>
      </c>
    </row>
    <row r="56" spans="1:3">
      <c r="B56" s="356" t="s">
        <v>375</v>
      </c>
      <c r="C56" s="357">
        <v>463900</v>
      </c>
    </row>
    <row r="57" spans="1:3">
      <c r="B57" s="356" t="s">
        <v>376</v>
      </c>
      <c r="C57" s="357">
        <v>487200</v>
      </c>
    </row>
    <row r="58" spans="1:3">
      <c r="B58" s="432" t="s">
        <v>283</v>
      </c>
      <c r="C58" s="358">
        <f>AVERAGE(C55:C57)</f>
        <v>459266.66666666669</v>
      </c>
    </row>
    <row r="59" spans="1:3">
      <c r="B59" s="359" t="s">
        <v>377</v>
      </c>
    </row>
    <row r="60" spans="1:3">
      <c r="B60" s="433"/>
    </row>
    <row r="62" spans="1:3">
      <c r="A62" t="s">
        <v>378</v>
      </c>
    </row>
    <row r="63" spans="1:3">
      <c r="A63" t="s">
        <v>379</v>
      </c>
    </row>
    <row r="64" spans="1:3" hidden="1">
      <c r="B64" t="s">
        <v>380</v>
      </c>
    </row>
    <row r="65" spans="1:11" hidden="1">
      <c r="B65" s="514" t="s">
        <v>292</v>
      </c>
      <c r="C65" s="506" t="s">
        <v>291</v>
      </c>
      <c r="D65" s="506"/>
      <c r="E65" s="506"/>
      <c r="F65" s="506" t="s">
        <v>290</v>
      </c>
      <c r="G65" s="506"/>
      <c r="H65" s="506"/>
      <c r="I65" s="506" t="s">
        <v>296</v>
      </c>
      <c r="J65" s="506"/>
      <c r="K65" s="506"/>
    </row>
    <row r="66" spans="1:11" hidden="1">
      <c r="B66" s="515"/>
      <c r="C66" s="362" t="s">
        <v>284</v>
      </c>
      <c r="D66" s="362" t="s">
        <v>285</v>
      </c>
      <c r="E66" s="362" t="s">
        <v>289</v>
      </c>
      <c r="F66" s="362" t="s">
        <v>284</v>
      </c>
      <c r="G66" s="362" t="s">
        <v>285</v>
      </c>
      <c r="H66" s="362" t="s">
        <v>289</v>
      </c>
      <c r="I66" s="362" t="s">
        <v>284</v>
      </c>
      <c r="J66" s="362" t="s">
        <v>285</v>
      </c>
      <c r="K66" s="362" t="s">
        <v>289</v>
      </c>
    </row>
    <row r="67" spans="1:11" hidden="1">
      <c r="A67" s="512">
        <v>1</v>
      </c>
      <c r="B67" s="434" t="s">
        <v>302</v>
      </c>
      <c r="C67" s="435">
        <f>F67/I67</f>
        <v>336665.9865333605</v>
      </c>
      <c r="D67" s="435">
        <f t="shared" ref="D67:E69" si="15">G67/J67</f>
        <v>212843.32688588009</v>
      </c>
      <c r="E67" s="435">
        <f t="shared" si="15"/>
        <v>502443.4802466316</v>
      </c>
      <c r="F67" s="435">
        <f>ROUNDUP(F69/12*11,-5)</f>
        <v>550000000</v>
      </c>
      <c r="G67" s="435">
        <f>ROUNDUP(G69/12*11,-5)</f>
        <v>183400000</v>
      </c>
      <c r="H67" s="435">
        <f t="shared" ref="H67:H68" si="16">SUM(F67:G67)</f>
        <v>733400000</v>
      </c>
      <c r="I67" s="435">
        <f>I20</f>
        <v>1633.6666666666667</v>
      </c>
      <c r="J67" s="435">
        <f>J20</f>
        <v>861.66666666666663</v>
      </c>
      <c r="K67" s="435">
        <f>K20</f>
        <v>1459.6666666666667</v>
      </c>
    </row>
    <row r="68" spans="1:11" hidden="1">
      <c r="A68" s="513"/>
      <c r="B68" s="356" t="s">
        <v>303</v>
      </c>
      <c r="C68" s="357">
        <f>F68/I68</f>
        <v>367271.98530912056</v>
      </c>
      <c r="D68" s="357">
        <f t="shared" si="15"/>
        <v>232108.31721470019</v>
      </c>
      <c r="E68" s="357">
        <f t="shared" si="15"/>
        <v>548070.33569308056</v>
      </c>
      <c r="F68" s="357">
        <f>F69</f>
        <v>600000000</v>
      </c>
      <c r="G68" s="357">
        <f>G69</f>
        <v>200000000</v>
      </c>
      <c r="H68" s="357">
        <f t="shared" si="16"/>
        <v>800000000</v>
      </c>
      <c r="I68" s="357">
        <f>I20</f>
        <v>1633.6666666666667</v>
      </c>
      <c r="J68" s="357">
        <f>J20</f>
        <v>861.66666666666663</v>
      </c>
      <c r="K68" s="357">
        <f>K20</f>
        <v>1459.6666666666667</v>
      </c>
    </row>
    <row r="69" spans="1:11" ht="14.25" hidden="1" thickBot="1">
      <c r="A69" s="513"/>
      <c r="B69" s="366" t="s">
        <v>304</v>
      </c>
      <c r="C69" s="367">
        <f t="shared" ref="C69" si="17">F69/I69</f>
        <v>367271.98530912056</v>
      </c>
      <c r="D69" s="367">
        <f t="shared" si="15"/>
        <v>232108.31721470019</v>
      </c>
      <c r="E69" s="367">
        <f>H69/K69</f>
        <v>548070.33569308056</v>
      </c>
      <c r="F69" s="367">
        <v>600000000</v>
      </c>
      <c r="G69" s="367">
        <v>200000000</v>
      </c>
      <c r="H69" s="367">
        <f>SUM(F69:G69)</f>
        <v>800000000</v>
      </c>
      <c r="I69" s="367">
        <f>I20</f>
        <v>1633.6666666666667</v>
      </c>
      <c r="J69" s="367">
        <f>J20</f>
        <v>861.66666666666663</v>
      </c>
      <c r="K69" s="367">
        <f>K20</f>
        <v>1459.6666666666667</v>
      </c>
    </row>
    <row r="70" spans="1:11" hidden="1">
      <c r="A70" s="512">
        <v>0.6</v>
      </c>
      <c r="B70" s="372" t="s">
        <v>302</v>
      </c>
      <c r="C70" s="365">
        <f>C67*0.6</f>
        <v>201999.5919200163</v>
      </c>
      <c r="D70" s="365">
        <f t="shared" ref="D70:E70" si="18">D67*0.6</f>
        <v>127705.99613152805</v>
      </c>
      <c r="E70" s="365">
        <f t="shared" si="18"/>
        <v>301466.08814797894</v>
      </c>
      <c r="F70" s="365">
        <f>F67*0.6</f>
        <v>330000000</v>
      </c>
      <c r="G70" s="365">
        <f t="shared" ref="G70:H70" si="19">G67*0.6</f>
        <v>110040000</v>
      </c>
      <c r="H70" s="365">
        <f t="shared" si="19"/>
        <v>440040000</v>
      </c>
      <c r="I70" s="365">
        <f>F70/C70</f>
        <v>1633.6666666666667</v>
      </c>
      <c r="J70" s="365">
        <f t="shared" ref="J70:K72" si="20">G70/D70</f>
        <v>861.66666666666663</v>
      </c>
      <c r="K70" s="365">
        <f t="shared" si="20"/>
        <v>1459.666666666667</v>
      </c>
    </row>
    <row r="71" spans="1:11" hidden="1">
      <c r="A71" s="513"/>
      <c r="B71" s="356" t="s">
        <v>303</v>
      </c>
      <c r="C71" s="357">
        <f t="shared" ref="C71:H72" si="21">C68*0.6</f>
        <v>220363.19118547233</v>
      </c>
      <c r="D71" s="357">
        <f t="shared" si="21"/>
        <v>139264.9903288201</v>
      </c>
      <c r="E71" s="357">
        <f t="shared" si="21"/>
        <v>328842.20141584834</v>
      </c>
      <c r="F71" s="357">
        <f t="shared" si="21"/>
        <v>360000000</v>
      </c>
      <c r="G71" s="357">
        <f t="shared" si="21"/>
        <v>120000000</v>
      </c>
      <c r="H71" s="357">
        <f t="shared" si="21"/>
        <v>480000000</v>
      </c>
      <c r="I71" s="357">
        <f>F71/C71</f>
        <v>1633.6666666666667</v>
      </c>
      <c r="J71" s="357">
        <f t="shared" si="20"/>
        <v>861.66666666666674</v>
      </c>
      <c r="K71" s="357">
        <f t="shared" si="20"/>
        <v>1459.6666666666667</v>
      </c>
    </row>
    <row r="72" spans="1:11" ht="14.25" hidden="1" thickBot="1">
      <c r="A72" s="513"/>
      <c r="B72" s="366" t="s">
        <v>304</v>
      </c>
      <c r="C72" s="367">
        <f t="shared" si="21"/>
        <v>220363.19118547233</v>
      </c>
      <c r="D72" s="367">
        <f t="shared" si="21"/>
        <v>139264.9903288201</v>
      </c>
      <c r="E72" s="367">
        <f t="shared" si="21"/>
        <v>328842.20141584834</v>
      </c>
      <c r="F72" s="367">
        <f t="shared" si="21"/>
        <v>360000000</v>
      </c>
      <c r="G72" s="367">
        <f t="shared" si="21"/>
        <v>120000000</v>
      </c>
      <c r="H72" s="367">
        <f t="shared" si="21"/>
        <v>480000000</v>
      </c>
      <c r="I72" s="367">
        <f>F72/C72</f>
        <v>1633.6666666666667</v>
      </c>
      <c r="J72" s="367">
        <f t="shared" si="20"/>
        <v>861.66666666666674</v>
      </c>
      <c r="K72" s="367">
        <f t="shared" si="20"/>
        <v>1459.6666666666667</v>
      </c>
    </row>
    <row r="73" spans="1:11" hidden="1">
      <c r="B73" s="363" t="s">
        <v>283</v>
      </c>
      <c r="C73" s="364">
        <f>AVERAGE(C70:C72)</f>
        <v>214241.99143032031</v>
      </c>
      <c r="D73" s="364">
        <f t="shared" ref="D73" si="22">AVERAGE(D70:D72)</f>
        <v>135411.99226305608</v>
      </c>
      <c r="E73" s="373">
        <f>AVERAGE(E70:E72)</f>
        <v>319716.8303265585</v>
      </c>
      <c r="F73" s="364">
        <f t="shared" ref="F73:K73" si="23">AVERAGE(F70:F72)</f>
        <v>350000000</v>
      </c>
      <c r="G73" s="364">
        <f t="shared" si="23"/>
        <v>116680000</v>
      </c>
      <c r="H73" s="364">
        <f t="shared" si="23"/>
        <v>466680000</v>
      </c>
      <c r="I73" s="364">
        <f t="shared" si="23"/>
        <v>1633.6666666666667</v>
      </c>
      <c r="J73" s="364">
        <f t="shared" si="23"/>
        <v>861.66666666666663</v>
      </c>
      <c r="K73" s="364">
        <f t="shared" si="23"/>
        <v>1459.666666666667</v>
      </c>
    </row>
  </sheetData>
  <mergeCells count="21">
    <mergeCell ref="B7:D8"/>
    <mergeCell ref="B11:B12"/>
    <mergeCell ref="C11:E11"/>
    <mergeCell ref="F11:H11"/>
    <mergeCell ref="I11:K11"/>
    <mergeCell ref="A13:A15"/>
    <mergeCell ref="A67:A69"/>
    <mergeCell ref="A70:A72"/>
    <mergeCell ref="I32:K32"/>
    <mergeCell ref="A34:A36"/>
    <mergeCell ref="A37:A39"/>
    <mergeCell ref="B65:B66"/>
    <mergeCell ref="C65:E65"/>
    <mergeCell ref="F65:H65"/>
    <mergeCell ref="I65:K65"/>
    <mergeCell ref="A17:A19"/>
    <mergeCell ref="B28:D29"/>
    <mergeCell ref="F28:H29"/>
    <mergeCell ref="B32:B33"/>
    <mergeCell ref="C32:E32"/>
    <mergeCell ref="F32:H32"/>
  </mergeCells>
  <phoneticPr fontId="4"/>
  <pageMargins left="0.70866141732283472" right="0.70866141732283472" top="0.74803149606299213" bottom="0.74803149606299213" header="0.31496062992125984" footer="0.31496062992125984"/>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1"/>
  <sheetViews>
    <sheetView view="pageBreakPreview" zoomScale="80" zoomScaleNormal="100" zoomScaleSheetLayoutView="80" workbookViewId="0">
      <selection activeCell="D10" sqref="D10:E10"/>
    </sheetView>
  </sheetViews>
  <sheetFormatPr defaultColWidth="9" defaultRowHeight="13.5"/>
  <cols>
    <col min="1" max="2" width="1.625" style="42" customWidth="1"/>
    <col min="3" max="3" width="5.625" style="42" customWidth="1"/>
    <col min="4" max="4" width="11.125" style="42" customWidth="1"/>
    <col min="5" max="5" width="106.625" style="42" customWidth="1"/>
    <col min="6" max="6" width="1.625" style="42" customWidth="1"/>
    <col min="7" max="17" width="7.625" style="42" customWidth="1"/>
    <col min="18" max="16384" width="9" style="42"/>
  </cols>
  <sheetData>
    <row r="1" spans="2:6" s="40" customFormat="1" ht="13.5" customHeight="1"/>
    <row r="2" spans="2:6" s="63" customFormat="1" ht="35.25" customHeight="1">
      <c r="B2" s="60"/>
      <c r="C2" s="61" t="s">
        <v>42</v>
      </c>
      <c r="D2" s="62"/>
      <c r="E2" s="62"/>
      <c r="F2" s="60"/>
    </row>
    <row r="3" spans="2:6" ht="57.95" customHeight="1">
      <c r="B3" s="40"/>
      <c r="C3" s="516" t="s">
        <v>43</v>
      </c>
      <c r="D3" s="517"/>
      <c r="E3" s="517"/>
      <c r="F3" s="40"/>
    </row>
    <row r="4" spans="2:6" s="40" customFormat="1" ht="24" customHeight="1" thickBot="1">
      <c r="C4" s="43" t="s">
        <v>44</v>
      </c>
      <c r="D4" s="100"/>
      <c r="E4" s="100"/>
    </row>
    <row r="5" spans="2:6" s="40" customFormat="1" ht="39.950000000000003" customHeight="1" thickBot="1">
      <c r="C5" s="44" t="s">
        <v>45</v>
      </c>
      <c r="D5" s="520" t="s">
        <v>46</v>
      </c>
      <c r="E5" s="521"/>
    </row>
    <row r="6" spans="2:6" s="40" customFormat="1" ht="30" customHeight="1">
      <c r="C6" s="518">
        <v>1</v>
      </c>
      <c r="D6" s="522" t="s">
        <v>47</v>
      </c>
      <c r="E6" s="523"/>
    </row>
    <row r="7" spans="2:6" s="40" customFormat="1" ht="69.95" customHeight="1" thickBot="1">
      <c r="C7" s="519"/>
      <c r="D7" s="524" t="s">
        <v>48</v>
      </c>
      <c r="E7" s="525"/>
    </row>
    <row r="8" spans="2:6" s="40" customFormat="1" ht="30" customHeight="1">
      <c r="C8" s="518">
        <v>2</v>
      </c>
      <c r="D8" s="526" t="s">
        <v>324</v>
      </c>
      <c r="E8" s="527"/>
    </row>
    <row r="9" spans="2:6" s="40" customFormat="1" ht="69.95" customHeight="1" thickBot="1">
      <c r="C9" s="519"/>
      <c r="D9" s="524" t="s">
        <v>49</v>
      </c>
      <c r="E9" s="525"/>
    </row>
    <row r="10" spans="2:6" s="40" customFormat="1" ht="30" customHeight="1">
      <c r="C10" s="518">
        <v>3</v>
      </c>
      <c r="D10" s="522" t="s">
        <v>50</v>
      </c>
      <c r="E10" s="523"/>
    </row>
    <row r="11" spans="2:6" s="40" customFormat="1" ht="120" customHeight="1" thickBot="1">
      <c r="C11" s="519"/>
      <c r="D11" s="528" t="s">
        <v>51</v>
      </c>
      <c r="E11" s="529"/>
    </row>
    <row r="12" spans="2:6" s="40" customFormat="1" ht="30" customHeight="1">
      <c r="C12" s="518">
        <v>4</v>
      </c>
      <c r="D12" s="522" t="s">
        <v>52</v>
      </c>
      <c r="E12" s="523"/>
    </row>
    <row r="13" spans="2:6" s="40" customFormat="1" ht="69.95" customHeight="1" thickBot="1">
      <c r="C13" s="519"/>
      <c r="D13" s="532" t="s">
        <v>53</v>
      </c>
      <c r="E13" s="525"/>
    </row>
    <row r="14" spans="2:6" s="40" customFormat="1" ht="30" customHeight="1">
      <c r="C14" s="518">
        <v>5</v>
      </c>
      <c r="D14" s="522" t="s">
        <v>54</v>
      </c>
      <c r="E14" s="523"/>
    </row>
    <row r="15" spans="2:6" s="40" customFormat="1" ht="69.95" customHeight="1" thickBot="1">
      <c r="C15" s="519"/>
      <c r="D15" s="524" t="s">
        <v>55</v>
      </c>
      <c r="E15" s="525"/>
    </row>
    <row r="16" spans="2:6" s="40" customFormat="1" ht="15" customHeight="1">
      <c r="C16" s="41"/>
      <c r="D16" s="41"/>
      <c r="E16" s="41"/>
    </row>
    <row r="17" spans="3:5" s="40" customFormat="1" ht="15" customHeight="1">
      <c r="C17" s="41" t="s">
        <v>56</v>
      </c>
      <c r="D17" s="45" t="s">
        <v>57</v>
      </c>
      <c r="E17" s="45"/>
    </row>
    <row r="18" spans="3:5" s="40" customFormat="1" ht="15" customHeight="1">
      <c r="C18" s="41"/>
      <c r="D18" s="517" t="s">
        <v>58</v>
      </c>
      <c r="E18" s="517"/>
    </row>
    <row r="19" spans="3:5" s="40" customFormat="1" ht="15" customHeight="1">
      <c r="D19" s="517"/>
      <c r="E19" s="517"/>
    </row>
    <row r="20" spans="3:5" s="40" customFormat="1" ht="15" customHeight="1">
      <c r="C20" s="41" t="s">
        <v>59</v>
      </c>
      <c r="D20" s="45" t="s">
        <v>60</v>
      </c>
      <c r="E20" s="45"/>
    </row>
    <row r="21" spans="3:5" s="40" customFormat="1" ht="15" customHeight="1">
      <c r="D21" s="353" t="s">
        <v>61</v>
      </c>
      <c r="E21" s="45"/>
    </row>
    <row r="22" spans="3:5" s="40" customFormat="1" ht="15" customHeight="1">
      <c r="C22" s="41" t="s">
        <v>62</v>
      </c>
      <c r="D22" s="45" t="s">
        <v>63</v>
      </c>
      <c r="E22" s="45"/>
    </row>
    <row r="23" spans="3:5" s="40" customFormat="1" ht="15" customHeight="1">
      <c r="C23" s="42" t="s">
        <v>64</v>
      </c>
      <c r="D23" s="533" t="s">
        <v>65</v>
      </c>
      <c r="E23" s="533"/>
    </row>
    <row r="24" spans="3:5" s="40" customFormat="1" ht="15" customHeight="1">
      <c r="C24" s="42"/>
      <c r="D24" s="533"/>
      <c r="E24" s="533"/>
    </row>
    <row r="25" spans="3:5" s="40" customFormat="1" ht="15" customHeight="1">
      <c r="D25" s="534" t="s">
        <v>66</v>
      </c>
      <c r="E25" s="534"/>
    </row>
    <row r="26" spans="3:5" s="40" customFormat="1" ht="15" customHeight="1">
      <c r="D26" s="534"/>
      <c r="E26" s="534"/>
    </row>
    <row r="27" spans="3:5" s="40" customFormat="1" ht="15" customHeight="1">
      <c r="D27" s="42" t="s">
        <v>67</v>
      </c>
      <c r="E27" s="45"/>
    </row>
    <row r="28" spans="3:5" s="40" customFormat="1" ht="15" customHeight="1">
      <c r="D28" s="42" t="s">
        <v>68</v>
      </c>
      <c r="E28" s="45"/>
    </row>
    <row r="29" spans="3:5" s="40" customFormat="1" ht="15" customHeight="1">
      <c r="D29" s="42" t="s">
        <v>69</v>
      </c>
      <c r="E29" s="45" t="s">
        <v>70</v>
      </c>
    </row>
    <row r="30" spans="3:5" s="40" customFormat="1" ht="15" customHeight="1">
      <c r="D30" s="42" t="s">
        <v>71</v>
      </c>
      <c r="E30" s="45" t="s">
        <v>72</v>
      </c>
    </row>
    <row r="31" spans="3:5" s="40" customFormat="1" ht="15" customHeight="1">
      <c r="C31" s="42"/>
      <c r="D31" s="45"/>
      <c r="E31" s="45" t="s">
        <v>73</v>
      </c>
    </row>
    <row r="32" spans="3:5" s="40" customFormat="1" ht="15" customHeight="1">
      <c r="C32" s="41" t="s">
        <v>74</v>
      </c>
      <c r="D32" s="535" t="s">
        <v>75</v>
      </c>
      <c r="E32" s="535"/>
    </row>
    <row r="33" spans="3:5" s="40" customFormat="1" ht="30.75" customHeight="1">
      <c r="C33" s="100"/>
      <c r="D33" s="535"/>
      <c r="E33" s="535"/>
    </row>
    <row r="34" spans="3:5" s="40" customFormat="1" ht="15" customHeight="1">
      <c r="C34" s="41" t="s">
        <v>76</v>
      </c>
      <c r="D34" s="530" t="s">
        <v>77</v>
      </c>
      <c r="E34" s="531"/>
    </row>
    <row r="35" spans="3:5" s="40" customFormat="1" ht="15" customHeight="1">
      <c r="C35" s="41"/>
      <c r="D35" s="531"/>
      <c r="E35" s="531"/>
    </row>
    <row r="36" spans="3:5" s="40" customFormat="1" ht="15" customHeight="1">
      <c r="C36" s="41"/>
      <c r="D36" s="531"/>
      <c r="E36" s="531"/>
    </row>
    <row r="37" spans="3:5" s="40" customFormat="1" ht="15" customHeight="1">
      <c r="C37" s="41" t="s">
        <v>78</v>
      </c>
      <c r="D37" s="45" t="s">
        <v>79</v>
      </c>
      <c r="E37" s="45"/>
    </row>
    <row r="38" spans="3:5" s="40" customFormat="1" ht="15" customHeight="1">
      <c r="C38" s="353" t="s">
        <v>80</v>
      </c>
      <c r="D38" s="11" t="s">
        <v>81</v>
      </c>
      <c r="E38" s="45"/>
    </row>
    <row r="39" spans="3:5" s="40" customFormat="1" ht="18" customHeight="1"/>
    <row r="40" spans="3:5" s="40" customFormat="1" ht="20.100000000000001" customHeight="1">
      <c r="C40" s="46" t="s">
        <v>82</v>
      </c>
    </row>
    <row r="41" spans="3:5" s="40" customFormat="1" ht="15" customHeight="1"/>
    <row r="42" spans="3:5" s="40" customFormat="1" ht="15" customHeight="1">
      <c r="C42" s="106" t="s">
        <v>83</v>
      </c>
    </row>
    <row r="43" spans="3:5" s="40" customFormat="1" ht="15" customHeight="1"/>
    <row r="44" spans="3:5" s="40" customFormat="1" ht="15" customHeight="1">
      <c r="C44" s="105" t="s">
        <v>84</v>
      </c>
    </row>
    <row r="45" spans="3:5" s="40" customFormat="1" ht="15" customHeight="1">
      <c r="C45" s="105" t="s">
        <v>85</v>
      </c>
    </row>
    <row r="46" spans="3:5" s="40" customFormat="1" ht="15" customHeight="1"/>
    <row r="47" spans="3:5" s="40" customFormat="1" ht="15" customHeight="1"/>
    <row r="48" spans="3:5" s="40" customFormat="1" ht="15" customHeight="1"/>
    <row r="49" s="40" customFormat="1" ht="15" customHeight="1"/>
    <row r="50" s="40" customFormat="1" ht="15" customHeight="1"/>
    <row r="51" s="40" customFormat="1" ht="15" customHeight="1"/>
  </sheetData>
  <mergeCells count="22">
    <mergeCell ref="D34:E36"/>
    <mergeCell ref="D15:E15"/>
    <mergeCell ref="C14:C15"/>
    <mergeCell ref="C6:C7"/>
    <mergeCell ref="D12:E12"/>
    <mergeCell ref="D13:E13"/>
    <mergeCell ref="D14:E14"/>
    <mergeCell ref="D23:E24"/>
    <mergeCell ref="D25:E26"/>
    <mergeCell ref="D32:E33"/>
    <mergeCell ref="D18:E19"/>
    <mergeCell ref="C3:E3"/>
    <mergeCell ref="C8:C9"/>
    <mergeCell ref="C10:C11"/>
    <mergeCell ref="C12:C13"/>
    <mergeCell ref="D5:E5"/>
    <mergeCell ref="D6:E6"/>
    <mergeCell ref="D7:E7"/>
    <mergeCell ref="D8:E8"/>
    <mergeCell ref="D9:E9"/>
    <mergeCell ref="D10:E10"/>
    <mergeCell ref="D11:E11"/>
  </mergeCells>
  <phoneticPr fontId="4"/>
  <printOptions horizontalCentered="1" verticalCentered="1"/>
  <pageMargins left="0.59055118110236227" right="0.59055118110236227" top="0.59055118110236227" bottom="0.59055118110236227" header="0.39370078740157483" footer="0.39370078740157483"/>
  <pageSetup paperSize="9" scale="67"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C1:N24"/>
  <sheetViews>
    <sheetView view="pageBreakPreview" zoomScale="70" zoomScaleNormal="55" zoomScaleSheetLayoutView="70" workbookViewId="0">
      <selection activeCell="I5" sqref="I5"/>
    </sheetView>
  </sheetViews>
  <sheetFormatPr defaultColWidth="9" defaultRowHeight="13.5"/>
  <cols>
    <col min="1" max="2" width="1.625" style="18" customWidth="1"/>
    <col min="3" max="6" width="16.625" style="18" customWidth="1"/>
    <col min="7" max="7" width="13" style="18" customWidth="1"/>
    <col min="8" max="8" width="16.625" style="18" customWidth="1"/>
    <col min="9" max="12" width="13" style="18" customWidth="1"/>
    <col min="13" max="13" width="40.625" style="18" customWidth="1"/>
    <col min="14" max="14" width="22.625" style="18" customWidth="1"/>
    <col min="15" max="15" width="1.625" style="18" customWidth="1"/>
    <col min="16" max="16384" width="9" style="18"/>
  </cols>
  <sheetData>
    <row r="1" spans="3:14" ht="13.5" customHeight="1"/>
    <row r="2" spans="3:14" s="11" customFormat="1" ht="43.5" customHeight="1" thickBot="1">
      <c r="C2" s="68" t="s">
        <v>86</v>
      </c>
      <c r="D2" s="10"/>
      <c r="E2" s="10"/>
      <c r="G2" s="10"/>
      <c r="H2" s="10"/>
      <c r="I2" s="10"/>
      <c r="J2" s="10"/>
      <c r="K2" s="10"/>
      <c r="L2" s="10"/>
      <c r="M2" s="10"/>
    </row>
    <row r="3" spans="3:14" s="11" customFormat="1" ht="68.099999999999994" customHeight="1">
      <c r="C3" s="69" t="s">
        <v>87</v>
      </c>
      <c r="D3" s="70" t="s">
        <v>88</v>
      </c>
      <c r="E3" s="70" t="s">
        <v>89</v>
      </c>
      <c r="F3" s="71" t="s">
        <v>90</v>
      </c>
      <c r="G3" s="70" t="s">
        <v>91</v>
      </c>
      <c r="H3" s="70" t="s">
        <v>92</v>
      </c>
      <c r="I3" s="70" t="s">
        <v>93</v>
      </c>
      <c r="J3" s="70" t="s">
        <v>94</v>
      </c>
      <c r="K3" s="70" t="s">
        <v>95</v>
      </c>
      <c r="L3" s="70" t="s">
        <v>96</v>
      </c>
      <c r="M3" s="71" t="s">
        <v>97</v>
      </c>
      <c r="N3" s="72" t="s">
        <v>98</v>
      </c>
    </row>
    <row r="4" spans="3:14" s="11" customFormat="1" ht="68.099999999999994" customHeight="1">
      <c r="C4" s="67" t="s">
        <v>381</v>
      </c>
      <c r="D4" s="65" t="s">
        <v>334</v>
      </c>
      <c r="E4" s="65" t="s">
        <v>396</v>
      </c>
      <c r="F4" s="66" t="s">
        <v>395</v>
      </c>
      <c r="G4" s="30" t="s">
        <v>335</v>
      </c>
      <c r="H4" s="30" t="s">
        <v>336</v>
      </c>
      <c r="I4" s="73">
        <v>197523</v>
      </c>
      <c r="J4" s="73">
        <v>51828</v>
      </c>
      <c r="K4" s="383" t="s">
        <v>337</v>
      </c>
      <c r="L4" s="73">
        <v>51828</v>
      </c>
      <c r="M4" s="385" t="s">
        <v>382</v>
      </c>
      <c r="N4" s="51"/>
    </row>
    <row r="5" spans="3:14" s="11" customFormat="1" ht="68.099999999999994" customHeight="1">
      <c r="C5" s="64"/>
      <c r="D5" s="65"/>
      <c r="E5" s="65"/>
      <c r="F5" s="66"/>
      <c r="G5" s="30"/>
      <c r="H5" s="30"/>
      <c r="I5" s="30"/>
      <c r="J5" s="30"/>
      <c r="K5" s="30"/>
      <c r="L5" s="30"/>
      <c r="M5" s="384"/>
      <c r="N5" s="51"/>
    </row>
    <row r="6" spans="3:14" s="11" customFormat="1" ht="68.099999999999994" customHeight="1">
      <c r="C6" s="64"/>
      <c r="D6" s="65"/>
      <c r="E6" s="65"/>
      <c r="F6" s="66"/>
      <c r="G6" s="30"/>
      <c r="H6" s="30"/>
      <c r="I6" s="30"/>
      <c r="J6" s="30"/>
      <c r="K6" s="30"/>
      <c r="L6" s="30"/>
      <c r="M6" s="56"/>
      <c r="N6" s="51"/>
    </row>
    <row r="7" spans="3:14" s="11" customFormat="1" ht="68.099999999999994" customHeight="1">
      <c r="C7" s="64"/>
      <c r="D7" s="65"/>
      <c r="E7" s="65"/>
      <c r="F7" s="56"/>
      <c r="G7" s="30"/>
      <c r="H7" s="30"/>
      <c r="I7" s="30"/>
      <c r="J7" s="30"/>
      <c r="K7" s="30"/>
      <c r="L7" s="30"/>
      <c r="M7" s="56"/>
      <c r="N7" s="51"/>
    </row>
    <row r="8" spans="3:14" s="11" customFormat="1" ht="68.099999999999994" customHeight="1">
      <c r="C8" s="64"/>
      <c r="D8" s="65"/>
      <c r="E8" s="65"/>
      <c r="F8" s="66"/>
      <c r="G8" s="30"/>
      <c r="H8" s="30"/>
      <c r="I8" s="30"/>
      <c r="J8" s="30"/>
      <c r="K8" s="30"/>
      <c r="L8" s="30"/>
      <c r="M8" s="56"/>
      <c r="N8" s="51"/>
    </row>
    <row r="9" spans="3:14" s="11" customFormat="1" ht="68.099999999999994" customHeight="1">
      <c r="C9" s="67"/>
      <c r="D9" s="65"/>
      <c r="E9" s="65"/>
      <c r="F9" s="66"/>
      <c r="G9" s="30"/>
      <c r="H9" s="30"/>
      <c r="I9" s="30"/>
      <c r="J9" s="30"/>
      <c r="K9" s="30"/>
      <c r="L9" s="30"/>
      <c r="M9" s="56"/>
      <c r="N9" s="51"/>
    </row>
    <row r="10" spans="3:14" s="11" customFormat="1" ht="68.099999999999994" customHeight="1">
      <c r="C10" s="74"/>
      <c r="D10" s="31"/>
      <c r="E10" s="31"/>
      <c r="F10" s="66"/>
      <c r="G10" s="30"/>
      <c r="H10" s="30"/>
      <c r="I10" s="30"/>
      <c r="J10" s="30"/>
      <c r="K10" s="30"/>
      <c r="L10" s="30"/>
      <c r="M10" s="56"/>
      <c r="N10" s="51"/>
    </row>
    <row r="11" spans="3:14" s="11" customFormat="1" ht="24" customHeight="1" thickBot="1">
      <c r="C11" s="536" t="s">
        <v>99</v>
      </c>
      <c r="D11" s="537"/>
      <c r="E11" s="537"/>
      <c r="F11" s="537"/>
      <c r="G11" s="537"/>
      <c r="H11" s="538"/>
      <c r="I11" s="438">
        <f>+I4</f>
        <v>197523</v>
      </c>
      <c r="J11" s="438">
        <f>+J4</f>
        <v>51828</v>
      </c>
      <c r="K11" s="439" t="str">
        <f>+K4</f>
        <v>1/2</v>
      </c>
      <c r="L11" s="438">
        <f>+L4</f>
        <v>51828</v>
      </c>
      <c r="M11" s="351"/>
      <c r="N11" s="14"/>
    </row>
    <row r="12" spans="3:14" s="11" customFormat="1" ht="13.5" customHeight="1"/>
    <row r="13" spans="3:14" s="11" customFormat="1" ht="20.100000000000001" customHeight="1">
      <c r="C13" s="11" t="s">
        <v>8</v>
      </c>
    </row>
    <row r="14" spans="3:14" s="11" customFormat="1" ht="20.100000000000001" customHeight="1">
      <c r="C14" s="11" t="s">
        <v>35</v>
      </c>
    </row>
    <row r="15" spans="3:14" s="11" customFormat="1" ht="20.100000000000001" customHeight="1">
      <c r="C15" s="11" t="s">
        <v>100</v>
      </c>
    </row>
    <row r="16" spans="3:14" s="11" customFormat="1" ht="20.100000000000001" customHeight="1">
      <c r="C16" s="11" t="s">
        <v>101</v>
      </c>
    </row>
    <row r="17" spans="3:3" s="11" customFormat="1" ht="20.100000000000001" customHeight="1">
      <c r="C17" s="11" t="s">
        <v>102</v>
      </c>
    </row>
    <row r="18" spans="3:3" s="11" customFormat="1" ht="20.100000000000001" customHeight="1">
      <c r="C18" s="11" t="s">
        <v>103</v>
      </c>
    </row>
    <row r="19" spans="3:3" s="11" customFormat="1" ht="20.100000000000001" customHeight="1">
      <c r="C19" s="11" t="s">
        <v>104</v>
      </c>
    </row>
    <row r="20" spans="3:3" s="11" customFormat="1" ht="20.100000000000001" customHeight="1">
      <c r="C20" s="11" t="s">
        <v>105</v>
      </c>
    </row>
    <row r="21" spans="3:3" s="11" customFormat="1" ht="20.100000000000001" customHeight="1">
      <c r="C21" s="11" t="s">
        <v>106</v>
      </c>
    </row>
    <row r="22" spans="3:3" s="11" customFormat="1" ht="20.100000000000001" customHeight="1">
      <c r="C22" s="11" t="s">
        <v>107</v>
      </c>
    </row>
    <row r="23" spans="3:3" s="11" customFormat="1" ht="20.100000000000001" customHeight="1">
      <c r="C23" s="1"/>
    </row>
    <row r="24" spans="3:3" s="11" customFormat="1" ht="13.5" customHeight="1"/>
  </sheetData>
  <mergeCells count="1">
    <mergeCell ref="C11:H11"/>
  </mergeCells>
  <phoneticPr fontId="4"/>
  <printOptions horizontalCentered="1" verticalCentered="1"/>
  <pageMargins left="0.59055118110236227" right="0.59055118110236227" top="0.59055118110236227" bottom="0.59055118110236227" header="0.39370078740157483" footer="0.39370078740157483"/>
  <pageSetup paperSize="9" scale="6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C2:F14"/>
  <sheetViews>
    <sheetView view="pageBreakPreview" zoomScaleNormal="100" zoomScaleSheetLayoutView="100" workbookViewId="0">
      <selection activeCell="F11" sqref="F11"/>
    </sheetView>
  </sheetViews>
  <sheetFormatPr defaultColWidth="9" defaultRowHeight="13.5"/>
  <cols>
    <col min="1" max="2" width="1.625" style="18" customWidth="1"/>
    <col min="3" max="3" width="30.625" style="18" customWidth="1"/>
    <col min="4" max="4" width="20.625" style="38" customWidth="1"/>
    <col min="5" max="5" width="20.625" style="18" customWidth="1"/>
    <col min="6" max="6" width="60.625" style="18" customWidth="1"/>
    <col min="7" max="7" width="1.625" style="18" customWidth="1"/>
    <col min="8" max="16384" width="9" style="18"/>
  </cols>
  <sheetData>
    <row r="2" spans="3:6" s="11" customFormat="1" ht="39.950000000000003" customHeight="1">
      <c r="C2" s="15" t="s">
        <v>108</v>
      </c>
      <c r="D2" s="32"/>
      <c r="F2" s="39"/>
    </row>
    <row r="3" spans="3:6" s="11" customFormat="1" ht="20.100000000000001" customHeight="1">
      <c r="C3" s="30" t="s">
        <v>109</v>
      </c>
      <c r="D3" s="33" t="s">
        <v>110</v>
      </c>
      <c r="E3" s="30" t="s">
        <v>111</v>
      </c>
      <c r="F3" s="30" t="s">
        <v>112</v>
      </c>
    </row>
    <row r="4" spans="3:6" s="11" customFormat="1" ht="50.1" customHeight="1">
      <c r="C4" s="539" t="s">
        <v>392</v>
      </c>
      <c r="D4" s="34" t="s">
        <v>381</v>
      </c>
      <c r="E4" s="30" t="s">
        <v>334</v>
      </c>
      <c r="F4" s="31" t="s">
        <v>383</v>
      </c>
    </row>
    <row r="5" spans="3:6" s="11" customFormat="1" ht="50.1" customHeight="1">
      <c r="C5" s="540"/>
      <c r="D5" s="33"/>
      <c r="E5" s="30"/>
      <c r="F5" s="31"/>
    </row>
    <row r="6" spans="3:6" s="11" customFormat="1" ht="15.95" customHeight="1">
      <c r="C6" s="19"/>
      <c r="D6" s="35"/>
      <c r="E6" s="19"/>
      <c r="F6" s="19"/>
    </row>
    <row r="7" spans="3:6" s="11" customFormat="1" ht="15.95" customHeight="1">
      <c r="C7" s="13" t="s">
        <v>8</v>
      </c>
      <c r="D7" s="32"/>
    </row>
    <row r="8" spans="3:6" s="11" customFormat="1" ht="15.95" customHeight="1">
      <c r="C8" s="13" t="s">
        <v>113</v>
      </c>
      <c r="D8" s="32"/>
      <c r="E8" s="20"/>
      <c r="F8" s="20"/>
    </row>
    <row r="9" spans="3:6" s="11" customFormat="1" ht="15.95" customHeight="1">
      <c r="C9" s="13" t="s">
        <v>114</v>
      </c>
      <c r="D9" s="32"/>
      <c r="E9" s="16"/>
      <c r="F9" s="16"/>
    </row>
    <row r="10" spans="3:6" s="11" customFormat="1" ht="15.95" customHeight="1">
      <c r="C10" s="13" t="s">
        <v>115</v>
      </c>
      <c r="D10" s="32"/>
      <c r="E10" s="16"/>
      <c r="F10" s="16"/>
    </row>
    <row r="11" spans="3:6" s="11" customFormat="1" ht="15.95" customHeight="1">
      <c r="C11" s="13" t="s">
        <v>116</v>
      </c>
      <c r="D11" s="32"/>
      <c r="E11" s="16"/>
      <c r="F11" s="16"/>
    </row>
    <row r="12" spans="3:6" s="11" customFormat="1" ht="15.95" customHeight="1">
      <c r="C12" s="13" t="s">
        <v>117</v>
      </c>
      <c r="D12" s="32"/>
      <c r="E12" s="16"/>
      <c r="F12" s="16"/>
    </row>
    <row r="13" spans="3:6" s="11" customFormat="1" ht="15.95" customHeight="1">
      <c r="C13" s="16"/>
      <c r="D13" s="36"/>
      <c r="E13" s="16"/>
      <c r="F13" s="16"/>
    </row>
    <row r="14" spans="3:6">
      <c r="C14" s="17"/>
      <c r="D14" s="37"/>
      <c r="E14" s="17"/>
      <c r="F14" s="17"/>
    </row>
  </sheetData>
  <mergeCells count="1">
    <mergeCell ref="C4:C5"/>
  </mergeCells>
  <phoneticPr fontId="4"/>
  <printOptions horizontalCentered="1"/>
  <pageMargins left="0.59055118110236227" right="0.59055118110236227" top="0.59055118110236227" bottom="0.59055118110236227" header="0.39370078740157483" footer="0.39370078740157483"/>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F49"/>
  <sheetViews>
    <sheetView view="pageBreakPreview" zoomScale="68" zoomScaleNormal="70" zoomScaleSheetLayoutView="68" workbookViewId="0">
      <selection activeCell="C2" sqref="C2"/>
    </sheetView>
  </sheetViews>
  <sheetFormatPr defaultColWidth="9" defaultRowHeight="17.25"/>
  <cols>
    <col min="1" max="1" width="3.25" style="88" customWidth="1"/>
    <col min="2" max="2" width="7.125" style="88" customWidth="1"/>
    <col min="3" max="3" width="5.5" style="82" customWidth="1"/>
    <col min="4" max="4" width="5.5" style="83" customWidth="1"/>
    <col min="5" max="5" width="35.125" style="88" customWidth="1"/>
    <col min="6" max="6" width="155.625" style="88" customWidth="1"/>
    <col min="7" max="7" width="1.625" style="88" customWidth="1"/>
    <col min="8" max="16384" width="9" style="88"/>
  </cols>
  <sheetData>
    <row r="1" spans="3:6" s="83" customFormat="1" ht="13.5" customHeight="1">
      <c r="C1" s="82"/>
    </row>
    <row r="2" spans="3:6" s="83" customFormat="1" ht="51.75" customHeight="1">
      <c r="C2" s="47" t="s">
        <v>386</v>
      </c>
    </row>
    <row r="3" spans="3:6" s="83" customFormat="1" ht="18.75">
      <c r="D3" s="112" t="s">
        <v>118</v>
      </c>
    </row>
    <row r="4" spans="3:6" s="83" customFormat="1" ht="42.75" customHeight="1">
      <c r="C4" s="84"/>
      <c r="D4" s="541" t="s">
        <v>119</v>
      </c>
      <c r="E4" s="541"/>
      <c r="F4" s="101" t="s">
        <v>120</v>
      </c>
    </row>
    <row r="5" spans="3:6" ht="30" customHeight="1">
      <c r="C5" s="85">
        <v>1</v>
      </c>
      <c r="D5" s="86" t="s">
        <v>121</v>
      </c>
      <c r="E5" s="87"/>
      <c r="F5" s="102" t="s">
        <v>122</v>
      </c>
    </row>
    <row r="6" spans="3:6" ht="39.950000000000003" customHeight="1">
      <c r="C6" s="84">
        <v>2</v>
      </c>
      <c r="D6" s="86" t="s">
        <v>123</v>
      </c>
      <c r="E6" s="87"/>
      <c r="F6" s="81" t="s">
        <v>124</v>
      </c>
    </row>
    <row r="7" spans="3:6" ht="60" customHeight="1">
      <c r="C7" s="89">
        <v>3</v>
      </c>
      <c r="D7" s="90" t="s">
        <v>125</v>
      </c>
      <c r="E7" s="87"/>
      <c r="F7" s="81" t="s">
        <v>126</v>
      </c>
    </row>
    <row r="8" spans="3:6" ht="30" customHeight="1">
      <c r="C8" s="84">
        <v>4</v>
      </c>
      <c r="D8" s="86" t="s">
        <v>127</v>
      </c>
      <c r="E8" s="87"/>
      <c r="F8" s="81" t="s">
        <v>128</v>
      </c>
    </row>
    <row r="9" spans="3:6" ht="39.950000000000003" customHeight="1">
      <c r="C9" s="84">
        <v>5</v>
      </c>
      <c r="D9" s="86" t="s">
        <v>129</v>
      </c>
      <c r="E9" s="87"/>
      <c r="F9" s="81" t="s">
        <v>130</v>
      </c>
    </row>
    <row r="10" spans="3:6" ht="30" customHeight="1">
      <c r="C10" s="84">
        <v>6</v>
      </c>
      <c r="D10" s="86" t="s">
        <v>131</v>
      </c>
      <c r="E10" s="87"/>
      <c r="F10" s="81" t="s">
        <v>132</v>
      </c>
    </row>
    <row r="11" spans="3:6" ht="60" customHeight="1">
      <c r="C11" s="84">
        <v>7</v>
      </c>
      <c r="D11" s="86" t="s">
        <v>133</v>
      </c>
      <c r="E11" s="87"/>
      <c r="F11" s="81" t="s">
        <v>134</v>
      </c>
    </row>
    <row r="12" spans="3:6" ht="30" customHeight="1">
      <c r="C12" s="84">
        <v>8</v>
      </c>
      <c r="D12" s="91" t="s">
        <v>135</v>
      </c>
      <c r="E12" s="92"/>
      <c r="F12" s="81" t="s">
        <v>136</v>
      </c>
    </row>
    <row r="13" spans="3:6" ht="39.950000000000003" customHeight="1">
      <c r="C13" s="84">
        <v>9</v>
      </c>
      <c r="D13" s="544" t="s">
        <v>137</v>
      </c>
      <c r="E13" s="92" t="s">
        <v>138</v>
      </c>
      <c r="F13" s="81" t="s">
        <v>139</v>
      </c>
    </row>
    <row r="14" spans="3:6" ht="39.75" customHeight="1">
      <c r="C14" s="84">
        <v>10</v>
      </c>
      <c r="D14" s="545"/>
      <c r="E14" s="92" t="s">
        <v>140</v>
      </c>
      <c r="F14" s="81" t="s">
        <v>141</v>
      </c>
    </row>
    <row r="15" spans="3:6" ht="80.099999999999994" customHeight="1">
      <c r="C15" s="84">
        <v>11</v>
      </c>
      <c r="D15" s="545"/>
      <c r="E15" s="92" t="s">
        <v>142</v>
      </c>
      <c r="F15" s="81" t="s">
        <v>143</v>
      </c>
    </row>
    <row r="16" spans="3:6" ht="39.950000000000003" customHeight="1">
      <c r="C16" s="84">
        <v>12</v>
      </c>
      <c r="D16" s="545"/>
      <c r="E16" s="92" t="s">
        <v>144</v>
      </c>
      <c r="F16" s="81" t="s">
        <v>145</v>
      </c>
    </row>
    <row r="17" spans="3:6" ht="39.950000000000003" customHeight="1">
      <c r="C17" s="84">
        <v>13</v>
      </c>
      <c r="D17" s="545"/>
      <c r="E17" s="92" t="s">
        <v>146</v>
      </c>
      <c r="F17" s="81" t="s">
        <v>147</v>
      </c>
    </row>
    <row r="18" spans="3:6" ht="39.950000000000003" customHeight="1">
      <c r="C18" s="84">
        <v>14</v>
      </c>
      <c r="D18" s="545"/>
      <c r="E18" s="92" t="s">
        <v>148</v>
      </c>
      <c r="F18" s="81" t="s">
        <v>149</v>
      </c>
    </row>
    <row r="19" spans="3:6" ht="39.950000000000003" customHeight="1">
      <c r="C19" s="84">
        <v>15</v>
      </c>
      <c r="D19" s="545"/>
      <c r="E19" s="92" t="s">
        <v>150</v>
      </c>
      <c r="F19" s="81" t="s">
        <v>151</v>
      </c>
    </row>
    <row r="20" spans="3:6" ht="89.45" customHeight="1">
      <c r="C20" s="84">
        <v>16</v>
      </c>
      <c r="D20" s="545"/>
      <c r="E20" s="92" t="s">
        <v>152</v>
      </c>
      <c r="F20" s="81" t="s">
        <v>153</v>
      </c>
    </row>
    <row r="21" spans="3:6" ht="39.950000000000003" customHeight="1">
      <c r="C21" s="84">
        <v>17</v>
      </c>
      <c r="D21" s="545"/>
      <c r="E21" s="92" t="s">
        <v>154</v>
      </c>
      <c r="F21" s="81" t="s">
        <v>155</v>
      </c>
    </row>
    <row r="22" spans="3:6" ht="39.950000000000003" customHeight="1">
      <c r="C22" s="84">
        <v>18</v>
      </c>
      <c r="D22" s="545"/>
      <c r="E22" s="113" t="s">
        <v>156</v>
      </c>
      <c r="F22" s="103" t="s">
        <v>157</v>
      </c>
    </row>
    <row r="23" spans="3:6" ht="39.950000000000003" customHeight="1">
      <c r="C23" s="84">
        <v>19</v>
      </c>
      <c r="D23" s="545"/>
      <c r="E23" s="81" t="s">
        <v>158</v>
      </c>
      <c r="F23" s="81" t="s">
        <v>159</v>
      </c>
    </row>
    <row r="24" spans="3:6" ht="39.950000000000003" customHeight="1">
      <c r="C24" s="84">
        <v>20</v>
      </c>
      <c r="D24" s="545"/>
      <c r="E24" s="114" t="s">
        <v>160</v>
      </c>
      <c r="F24" s="102" t="s">
        <v>161</v>
      </c>
    </row>
    <row r="25" spans="3:6" ht="145.5" customHeight="1">
      <c r="C25" s="84">
        <v>21</v>
      </c>
      <c r="D25" s="545"/>
      <c r="E25" s="114" t="s">
        <v>162</v>
      </c>
      <c r="F25" s="102" t="s">
        <v>273</v>
      </c>
    </row>
    <row r="26" spans="3:6" ht="91.5" customHeight="1">
      <c r="C26" s="84">
        <v>22</v>
      </c>
      <c r="D26" s="546"/>
      <c r="E26" s="114" t="s">
        <v>163</v>
      </c>
      <c r="F26" s="102" t="s">
        <v>164</v>
      </c>
    </row>
    <row r="27" spans="3:6" ht="39.950000000000003" customHeight="1">
      <c r="C27" s="84">
        <v>23</v>
      </c>
      <c r="D27" s="86" t="s">
        <v>165</v>
      </c>
      <c r="E27" s="93"/>
      <c r="F27" s="81" t="s">
        <v>166</v>
      </c>
    </row>
    <row r="28" spans="3:6" ht="39.950000000000003" customHeight="1">
      <c r="C28" s="94">
        <v>24</v>
      </c>
      <c r="D28" s="95" t="s">
        <v>167</v>
      </c>
      <c r="E28" s="96"/>
      <c r="F28" s="103" t="s">
        <v>168</v>
      </c>
    </row>
    <row r="29" spans="3:6" ht="80.099999999999994" customHeight="1">
      <c r="C29" s="89"/>
      <c r="D29" s="90"/>
      <c r="E29" s="97"/>
      <c r="F29" s="104" t="s">
        <v>169</v>
      </c>
    </row>
    <row r="30" spans="3:6" ht="60" customHeight="1">
      <c r="C30" s="85"/>
      <c r="D30" s="98"/>
      <c r="E30" s="99"/>
      <c r="F30" s="102" t="s">
        <v>170</v>
      </c>
    </row>
    <row r="31" spans="3:6" ht="80.099999999999994" customHeight="1">
      <c r="C31" s="84">
        <v>25</v>
      </c>
      <c r="D31" s="86" t="s">
        <v>171</v>
      </c>
      <c r="E31" s="93"/>
      <c r="F31" s="81" t="s">
        <v>172</v>
      </c>
    </row>
    <row r="32" spans="3:6" ht="80.099999999999994" customHeight="1">
      <c r="C32" s="84">
        <v>26</v>
      </c>
      <c r="D32" s="86" t="s">
        <v>173</v>
      </c>
      <c r="E32" s="93"/>
      <c r="F32" s="81" t="s">
        <v>174</v>
      </c>
    </row>
    <row r="33" spans="3:6" ht="39.950000000000003" customHeight="1">
      <c r="C33" s="84">
        <v>27</v>
      </c>
      <c r="D33" s="86" t="s">
        <v>175</v>
      </c>
      <c r="E33" s="93"/>
      <c r="F33" s="81" t="s">
        <v>176</v>
      </c>
    </row>
    <row r="34" spans="3:6" ht="39.950000000000003" customHeight="1">
      <c r="C34" s="84">
        <v>28</v>
      </c>
      <c r="D34" s="86" t="s">
        <v>92</v>
      </c>
      <c r="E34" s="93"/>
      <c r="F34" s="81" t="s">
        <v>177</v>
      </c>
    </row>
    <row r="35" spans="3:6" ht="30" customHeight="1">
      <c r="C35" s="84">
        <v>29</v>
      </c>
      <c r="D35" s="86" t="s">
        <v>178</v>
      </c>
      <c r="E35" s="93"/>
      <c r="F35" s="81" t="s">
        <v>179</v>
      </c>
    </row>
    <row r="36" spans="3:6" ht="39.950000000000003" customHeight="1">
      <c r="C36" s="84">
        <v>30</v>
      </c>
      <c r="D36" s="86" t="s">
        <v>180</v>
      </c>
      <c r="E36" s="93"/>
      <c r="F36" s="81" t="s">
        <v>181</v>
      </c>
    </row>
    <row r="37" spans="3:6" ht="39.950000000000003" customHeight="1">
      <c r="C37" s="84">
        <v>31</v>
      </c>
      <c r="D37" s="86" t="s">
        <v>182</v>
      </c>
      <c r="E37" s="93"/>
      <c r="F37" s="81" t="s">
        <v>183</v>
      </c>
    </row>
    <row r="38" spans="3:6" ht="30" customHeight="1">
      <c r="C38" s="84">
        <v>32</v>
      </c>
      <c r="D38" s="86" t="s">
        <v>184</v>
      </c>
      <c r="E38" s="93"/>
      <c r="F38" s="81" t="s">
        <v>185</v>
      </c>
    </row>
    <row r="39" spans="3:6" ht="39.950000000000003" customHeight="1">
      <c r="C39" s="84">
        <v>33</v>
      </c>
      <c r="D39" s="86" t="s">
        <v>186</v>
      </c>
      <c r="E39" s="93"/>
      <c r="F39" s="81" t="s">
        <v>187</v>
      </c>
    </row>
    <row r="40" spans="3:6" ht="30" customHeight="1">
      <c r="C40" s="84">
        <v>34</v>
      </c>
      <c r="D40" s="86" t="s">
        <v>188</v>
      </c>
      <c r="E40" s="93"/>
      <c r="F40" s="81" t="s">
        <v>189</v>
      </c>
    </row>
    <row r="41" spans="3:6" ht="120" customHeight="1">
      <c r="C41" s="84">
        <v>35</v>
      </c>
      <c r="D41" s="86" t="s">
        <v>190</v>
      </c>
      <c r="E41" s="93"/>
      <c r="F41" s="81" t="s">
        <v>191</v>
      </c>
    </row>
    <row r="42" spans="3:6" ht="30" customHeight="1">
      <c r="C42" s="84">
        <v>36</v>
      </c>
      <c r="D42" s="86" t="s">
        <v>192</v>
      </c>
      <c r="E42" s="93"/>
      <c r="F42" s="81" t="s">
        <v>193</v>
      </c>
    </row>
    <row r="43" spans="3:6" ht="30" customHeight="1">
      <c r="C43" s="84">
        <v>37</v>
      </c>
      <c r="D43" s="86" t="s">
        <v>194</v>
      </c>
      <c r="E43" s="93"/>
      <c r="F43" s="81" t="s">
        <v>195</v>
      </c>
    </row>
    <row r="44" spans="3:6" ht="60" customHeight="1">
      <c r="C44" s="84">
        <v>38</v>
      </c>
      <c r="D44" s="86" t="s">
        <v>196</v>
      </c>
      <c r="E44" s="93"/>
      <c r="F44" s="81" t="s">
        <v>197</v>
      </c>
    </row>
    <row r="45" spans="3:6" ht="39.950000000000003" customHeight="1">
      <c r="C45" s="84">
        <v>39</v>
      </c>
      <c r="D45" s="86" t="s">
        <v>198</v>
      </c>
      <c r="E45" s="93"/>
      <c r="F45" s="81" t="s">
        <v>199</v>
      </c>
    </row>
    <row r="46" spans="3:6" ht="80.099999999999994" customHeight="1">
      <c r="C46" s="84">
        <v>40</v>
      </c>
      <c r="D46" s="86" t="s">
        <v>200</v>
      </c>
      <c r="E46" s="87"/>
      <c r="F46" s="350" t="s">
        <v>201</v>
      </c>
    </row>
    <row r="47" spans="3:6" ht="80.099999999999994" customHeight="1">
      <c r="C47" s="84">
        <v>41</v>
      </c>
      <c r="D47" s="86" t="s">
        <v>202</v>
      </c>
      <c r="E47" s="87"/>
      <c r="F47" s="350" t="s">
        <v>203</v>
      </c>
    </row>
    <row r="48" spans="3:6" ht="30" customHeight="1">
      <c r="C48" s="84">
        <v>42</v>
      </c>
      <c r="D48" s="86" t="s">
        <v>204</v>
      </c>
      <c r="E48" s="87"/>
      <c r="F48" s="81" t="s">
        <v>205</v>
      </c>
    </row>
    <row r="49" spans="3:6" ht="80.099999999999994" customHeight="1">
      <c r="C49" s="84">
        <v>43</v>
      </c>
      <c r="D49" s="542" t="s">
        <v>206</v>
      </c>
      <c r="E49" s="543"/>
      <c r="F49" s="81" t="s">
        <v>207</v>
      </c>
    </row>
  </sheetData>
  <mergeCells count="3">
    <mergeCell ref="D4:E4"/>
    <mergeCell ref="D49:E49"/>
    <mergeCell ref="D13:D26"/>
  </mergeCells>
  <phoneticPr fontId="4"/>
  <printOptions horizontalCentered="1"/>
  <pageMargins left="0.59055118110236227" right="0.59055118110236227" top="0.74803149606299213" bottom="0.74803149606299213" header="0.31496062992125984" footer="0.31496062992125984"/>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表紙</vt:lpstr>
      <vt:lpstr>（添付）事業活性化計画標について</vt:lpstr>
      <vt:lpstr>（添付）事業活性化計画標について </vt:lpstr>
      <vt:lpstr>第1評価指標 地域農産物の販売額の増加</vt:lpstr>
      <vt:lpstr>第2評価指標 交流人口の増加</vt:lpstr>
      <vt:lpstr>（参考）目標設定</vt:lpstr>
      <vt:lpstr>（添付）事業と目標の関連</vt:lpstr>
      <vt:lpstr>（添付）優先枠事業に関する事項</vt:lpstr>
      <vt:lpstr>年度別事業計画記入要領</vt:lpstr>
      <vt:lpstr>（添付）年度別事業実施計画</vt:lpstr>
      <vt:lpstr>'（添付）事業活性化計画標について'!Print_Area</vt:lpstr>
      <vt:lpstr>'（添付）事業活性化計画標について '!Print_Area</vt:lpstr>
      <vt:lpstr>'第1評価指標 地域農産物の販売額の増加'!Print_Area</vt:lpstr>
      <vt:lpstr>年度別事業計画記入要領!Print_Titles</vt:lpstr>
    </vt:vector>
  </TitlesOfParts>
  <Manager/>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2024-04-02T10:10:28Z</dcterms:created>
  <dcterms:modified xsi:type="dcterms:W3CDTF">2025-02-10T06:00:02Z</dcterms:modified>
  <cp:category/>
  <cp:contentStatus/>
</cp:coreProperties>
</file>